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iaz\Documents\ADMINISTRACION SIGI\VARIOS\PENDIENTES\RT\"/>
    </mc:Choice>
  </mc:AlternateContent>
  <bookViews>
    <workbookView xWindow="0" yWindow="0" windowWidth="28800" windowHeight="10515" firstSheet="1" activeTab="1"/>
  </bookViews>
  <sheets>
    <sheet name="CALIBRACIÓN DEL CUERPO RVC" sheetId="1" state="hidden" r:id="rId1"/>
    <sheet name="RT03-F17" sheetId="3" r:id="rId2"/>
  </sheets>
  <externalReferences>
    <externalReference r:id="rId3"/>
  </externalReferences>
  <definedNames>
    <definedName name="_xlnm.Print_Area" localSheetId="0">'CALIBRACIÓN DEL CUERPO RVC'!$A$1:$R$120</definedName>
    <definedName name="_xlnm.Print_Titles" localSheetId="1">'RT03-F17'!$1:$5</definedName>
    <definedName name="Vrvc">'CALIBRACIÓN DEL CUERPO RVC'!$K$63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9" i="1" l="1"/>
  <c r="G129" i="3" l="1"/>
  <c r="H128" i="3"/>
  <c r="C128" i="3"/>
  <c r="E68" i="3"/>
  <c r="E67" i="3"/>
  <c r="E63" i="3"/>
  <c r="E62" i="3"/>
  <c r="E61" i="3"/>
  <c r="E60" i="3"/>
  <c r="E59" i="3"/>
  <c r="H25" i="3"/>
  <c r="D25" i="3"/>
  <c r="D21" i="3"/>
  <c r="D19" i="3"/>
  <c r="D17" i="3"/>
  <c r="D15" i="3"/>
  <c r="D13" i="3"/>
  <c r="H130" i="3"/>
  <c r="G130" i="3"/>
  <c r="H129" i="3"/>
  <c r="E66" i="3"/>
  <c r="E65" i="3"/>
  <c r="E64" i="3"/>
  <c r="E111" i="1" l="1"/>
  <c r="D94" i="1" l="1"/>
  <c r="F98" i="1"/>
  <c r="F93" i="1"/>
  <c r="F88" i="1"/>
  <c r="D83" i="1"/>
  <c r="E84" i="1"/>
  <c r="I85" i="1" l="1"/>
  <c r="I84" i="1"/>
  <c r="E87" i="1"/>
  <c r="E90" i="1"/>
  <c r="G39" i="1" l="1"/>
  <c r="G108" i="1" l="1"/>
  <c r="G107" i="1"/>
  <c r="G109" i="1"/>
  <c r="G110" i="1"/>
  <c r="G106" i="1"/>
  <c r="E110" i="1" l="1"/>
  <c r="H110" i="1" s="1"/>
  <c r="L110" i="1" s="1"/>
  <c r="N110" i="1" s="1"/>
  <c r="G91" i="1"/>
  <c r="G89" i="1"/>
  <c r="J103" i="1" l="1"/>
  <c r="I103" i="1"/>
  <c r="G99" i="1"/>
  <c r="F97" i="1"/>
  <c r="G101" i="1"/>
  <c r="G100" i="1"/>
  <c r="E101" i="1"/>
  <c r="E100" i="1"/>
  <c r="G97" i="1" l="1"/>
  <c r="E97" i="1"/>
  <c r="G96" i="1"/>
  <c r="F96" i="1"/>
  <c r="G95" i="1"/>
  <c r="F95" i="1"/>
  <c r="E95" i="1"/>
  <c r="G94" i="1"/>
  <c r="F92" i="1"/>
  <c r="F94" i="1"/>
  <c r="E94" i="1"/>
  <c r="G92" i="1"/>
  <c r="E92" i="1"/>
  <c r="G90" i="1"/>
  <c r="F91" i="1"/>
  <c r="F90" i="1" l="1"/>
  <c r="H90" i="1"/>
  <c r="H92" i="1"/>
  <c r="H94" i="1"/>
  <c r="H95" i="1"/>
  <c r="H97" i="1"/>
  <c r="H100" i="1"/>
  <c r="H101" i="1"/>
  <c r="F89" i="1"/>
  <c r="E89" i="1"/>
  <c r="H89" i="1" s="1"/>
  <c r="K87" i="1"/>
  <c r="G87" i="1"/>
  <c r="F87" i="1"/>
  <c r="I87" i="1" s="1"/>
  <c r="G85" i="1"/>
  <c r="K85" i="1"/>
  <c r="H87" i="1" l="1"/>
  <c r="K84" i="1"/>
  <c r="G84" i="1"/>
  <c r="H84" i="1" s="1"/>
  <c r="Q29" i="1"/>
  <c r="Q30" i="1"/>
  <c r="Q28" i="1"/>
  <c r="M39" i="1"/>
  <c r="M40" i="1"/>
  <c r="M41" i="1"/>
  <c r="M42" i="1"/>
  <c r="M43" i="1"/>
  <c r="J44" i="1"/>
  <c r="P76" i="1"/>
  <c r="O76" i="1"/>
  <c r="P72" i="1"/>
  <c r="O70" i="1"/>
  <c r="P68" i="1"/>
  <c r="O68" i="1"/>
  <c r="O62" i="1"/>
  <c r="D44" i="1"/>
  <c r="H50" i="1"/>
  <c r="H51" i="1"/>
  <c r="H52" i="1"/>
  <c r="H53" i="1"/>
  <c r="H49" i="1"/>
  <c r="N111" i="1"/>
  <c r="E106" i="1"/>
  <c r="H106" i="1" s="1"/>
  <c r="L106" i="1" s="1"/>
  <c r="N106" i="1" s="1"/>
  <c r="G40" i="1"/>
  <c r="G41" i="1"/>
  <c r="G42" i="1"/>
  <c r="G43" i="1"/>
  <c r="G128" i="3"/>
  <c r="E96" i="1"/>
  <c r="H96" i="1" s="1"/>
  <c r="E91" i="1"/>
  <c r="H91" i="1" s="1"/>
  <c r="D49" i="1" l="1"/>
  <c r="D53" i="1"/>
  <c r="D50" i="1"/>
  <c r="E50" i="1" s="1"/>
  <c r="D51" i="1"/>
  <c r="E51" i="1" s="1"/>
  <c r="D52" i="1"/>
  <c r="E52" i="1" s="1"/>
  <c r="E93" i="1"/>
  <c r="D93" i="1"/>
  <c r="E88" i="1"/>
  <c r="D88" i="1"/>
  <c r="E53" i="1"/>
  <c r="O64" i="1"/>
  <c r="K66" i="1" s="1"/>
  <c r="J100" i="1" s="1"/>
  <c r="P66" i="1"/>
  <c r="K70" i="1" s="1"/>
  <c r="J99" i="1" s="1"/>
  <c r="E85" i="1"/>
  <c r="H85" i="1" s="1"/>
  <c r="E107" i="1"/>
  <c r="H109" i="1"/>
  <c r="L109" i="1" s="1"/>
  <c r="N109" i="1" s="1"/>
  <c r="E49" i="1"/>
  <c r="H54" i="1"/>
  <c r="K68" i="1" l="1"/>
  <c r="J101" i="1" s="1"/>
  <c r="D98" i="1"/>
  <c r="E98" i="1"/>
  <c r="L101" i="1"/>
  <c r="N101" i="1" s="1"/>
  <c r="L100" i="1"/>
  <c r="N100" i="1" s="1"/>
  <c r="E99" i="1"/>
  <c r="H99" i="1" s="1"/>
  <c r="L99" i="1" s="1"/>
  <c r="N99" i="1" s="1"/>
  <c r="E54" i="1"/>
  <c r="C115" i="1" s="1"/>
  <c r="H107" i="1"/>
  <c r="L107" i="1" s="1"/>
  <c r="O74" i="1"/>
  <c r="K64" i="1" s="1"/>
  <c r="E55" i="1"/>
  <c r="E56" i="1" s="1"/>
  <c r="E108" i="1" l="1"/>
  <c r="H108" i="1" s="1"/>
  <c r="L108" i="1" s="1"/>
  <c r="N108" i="1" s="1"/>
  <c r="H115" i="1"/>
  <c r="H116" i="1" s="1"/>
  <c r="H117" i="1" s="1"/>
  <c r="C116" i="1"/>
  <c r="C117" i="1" s="1"/>
  <c r="N107" i="1"/>
  <c r="P74" i="1"/>
  <c r="P21" i="1"/>
  <c r="K62" i="1"/>
  <c r="J91" i="1" s="1"/>
  <c r="E103" i="1"/>
  <c r="H103" i="1" s="1"/>
  <c r="L103" i="1" s="1"/>
  <c r="N103" i="1" s="1"/>
  <c r="J97" i="1"/>
  <c r="J95" i="1"/>
  <c r="J96" i="1"/>
  <c r="J94" i="1"/>
  <c r="K60" i="1"/>
  <c r="J84" i="1" s="1"/>
  <c r="P22" i="1" l="1"/>
  <c r="Q22" i="1" s="1"/>
  <c r="Q21" i="1"/>
  <c r="O50" i="1" s="1"/>
  <c r="D87" i="1" s="1"/>
  <c r="L91" i="1"/>
  <c r="N91" i="1" s="1"/>
  <c r="L94" i="1"/>
  <c r="N94" i="1" s="1"/>
  <c r="L97" i="1"/>
  <c r="N97" i="1" s="1"/>
  <c r="L96" i="1"/>
  <c r="N96" i="1" s="1"/>
  <c r="P19" i="1"/>
  <c r="I116" i="1" s="1"/>
  <c r="L95" i="1"/>
  <c r="P18" i="1"/>
  <c r="I117" i="1" s="1"/>
  <c r="I115" i="1"/>
  <c r="J89" i="1"/>
  <c r="J92" i="1"/>
  <c r="P20" i="1"/>
  <c r="Q20" i="1" s="1"/>
  <c r="J90" i="1"/>
  <c r="J85" i="1"/>
  <c r="J87" i="1"/>
  <c r="L84" i="1"/>
  <c r="N84" i="1" s="1"/>
  <c r="N112" i="1" s="1"/>
  <c r="L92" i="1" l="1"/>
  <c r="N92" i="1" s="1"/>
  <c r="L90" i="1"/>
  <c r="N90" i="1" s="1"/>
  <c r="L89" i="1"/>
  <c r="N89" i="1" s="1"/>
  <c r="L85" i="1"/>
  <c r="N85" i="1" s="1"/>
  <c r="L87" i="1"/>
  <c r="N87" i="1" s="1"/>
  <c r="Q19" i="1"/>
  <c r="O53" i="1" s="1"/>
  <c r="Q18" i="1"/>
  <c r="N95" i="1"/>
  <c r="N114" i="1" l="1"/>
  <c r="D115" i="1"/>
  <c r="N113" i="1"/>
  <c r="Q114" i="1" l="1"/>
  <c r="P114" i="1"/>
  <c r="E116" i="1" s="1"/>
  <c r="F115" i="1" s="1"/>
  <c r="J115" i="1" s="1"/>
  <c r="D116" i="1"/>
  <c r="D117" i="1" l="1"/>
  <c r="F117" i="1" s="1"/>
  <c r="J117" i="1" s="1"/>
  <c r="F116" i="1"/>
  <c r="J116" i="1" s="1"/>
</calcChain>
</file>

<file path=xl/sharedStrings.xml><?xml version="1.0" encoding="utf-8"?>
<sst xmlns="http://schemas.openxmlformats.org/spreadsheetml/2006/main" count="397" uniqueCount="236">
  <si>
    <t>Fabricante</t>
  </si>
  <si>
    <t>Promedio</t>
  </si>
  <si>
    <t>NOMBRE</t>
  </si>
  <si>
    <t>RVP</t>
  </si>
  <si>
    <t>DATOS DE LOS PATRONES</t>
  </si>
  <si>
    <t>Modelo</t>
  </si>
  <si>
    <t>Etiqueta de Calibración</t>
  </si>
  <si>
    <t>Número de Serie</t>
  </si>
  <si>
    <t>Capacidad Nominal en galones</t>
  </si>
  <si>
    <t>Sistema de ajuste</t>
  </si>
  <si>
    <t>Resolución:</t>
  </si>
  <si>
    <t>Tipo de visor</t>
  </si>
  <si>
    <t>Tipo de nivelación</t>
  </si>
  <si>
    <t>Estado de la Superficie externa:</t>
  </si>
  <si>
    <t>Estado de la Superficie interna:</t>
  </si>
  <si>
    <t>RVC</t>
  </si>
  <si>
    <t>Temperatura de referencia</t>
  </si>
  <si>
    <t>Unidad</t>
  </si>
  <si>
    <t>Identificación/serie</t>
  </si>
  <si>
    <t>Capacidad</t>
  </si>
  <si>
    <t>Incertidumbre del certificado</t>
  </si>
  <si>
    <t>Puntos para interpolar según capacidad certificado probeta</t>
  </si>
  <si>
    <t>Nombre</t>
  </si>
  <si>
    <t>ANÁLISIS DE CAPACIDAD DE VOLUMEN (RVC) ml</t>
  </si>
  <si>
    <t xml:space="preserve">TOMA DE DATOS DEL RVP </t>
  </si>
  <si>
    <t xml:space="preserve">TOMA DE DATOS DEL RVC </t>
  </si>
  <si>
    <t>CICLOS DE CALIBRACIÓN</t>
  </si>
  <si>
    <t>COEFICIENTE DE SENSIBILIDAD CON RESPECTO AL VOLUMEN DE REFERENCIA (RVP)</t>
  </si>
  <si>
    <t>Derivadas Parciales</t>
  </si>
  <si>
    <t>Pipeta/probeta</t>
  </si>
  <si>
    <t>Probeta para calibración</t>
  </si>
  <si>
    <t>Respecto ala temperatura del liquido en el (RVP)</t>
  </si>
  <si>
    <t>Respecto ala temperatura del liquido en el (RVC)</t>
  </si>
  <si>
    <t>Respecto a los factores adicionales</t>
  </si>
  <si>
    <t>Respecto a la repetibilidad de las mediciones</t>
  </si>
  <si>
    <t>Respecto a la lectura del menisco</t>
  </si>
  <si>
    <t>PRESPUESTO DE INCERTIDUMBRE</t>
  </si>
  <si>
    <t>Magnitud</t>
  </si>
  <si>
    <t>Fuente Información</t>
  </si>
  <si>
    <t>Incertidumbre Original</t>
  </si>
  <si>
    <t>k</t>
  </si>
  <si>
    <t>1 litro</t>
  </si>
  <si>
    <t>1 mililitro</t>
  </si>
  <si>
    <t>HOJA DE CÁLCULO PARA CALIBRACION DE RECIPIENTES VOLUMETRICOS</t>
  </si>
  <si>
    <t>°C</t>
  </si>
  <si>
    <t>Cronometro</t>
  </si>
  <si>
    <t>Pie de Rey</t>
  </si>
  <si>
    <t>N/A</t>
  </si>
  <si>
    <t>gal</t>
  </si>
  <si>
    <t>Vertido (s)</t>
  </si>
  <si>
    <t>Escurrido (s)</t>
  </si>
  <si>
    <t>Total de (V+E) (s)</t>
  </si>
  <si>
    <t>DATOS DE LOS RECIPIENTES</t>
  </si>
  <si>
    <t>Delta del volumen</t>
  </si>
  <si>
    <t>Rh</t>
  </si>
  <si>
    <t>hPa</t>
  </si>
  <si>
    <r>
      <t>1 in</t>
    </r>
    <r>
      <rPr>
        <b/>
        <vertAlign val="superscript"/>
        <sz val="10"/>
        <color theme="1"/>
        <rFont val="Times New Roman"/>
        <family val="1"/>
      </rPr>
      <t>3</t>
    </r>
  </si>
  <si>
    <r>
      <t>1 cm</t>
    </r>
    <r>
      <rPr>
        <b/>
        <vertAlign val="superscript"/>
        <sz val="10"/>
        <color theme="1"/>
        <rFont val="Times New Roman"/>
        <family val="1"/>
      </rPr>
      <t>3</t>
    </r>
  </si>
  <si>
    <r>
      <t>°C</t>
    </r>
    <r>
      <rPr>
        <vertAlign val="superscript"/>
        <sz val="10"/>
        <color theme="1"/>
        <rFont val="Times New Roman"/>
        <family val="1"/>
      </rPr>
      <t>-1</t>
    </r>
  </si>
  <si>
    <t>DATOS DE CONDICIONES AMBIENTALES</t>
  </si>
  <si>
    <r>
      <t>mL°C</t>
    </r>
    <r>
      <rPr>
        <vertAlign val="superscript"/>
        <sz val="10"/>
        <color theme="1"/>
        <rFont val="Times New Roman"/>
        <family val="1"/>
      </rPr>
      <t>-1</t>
    </r>
  </si>
  <si>
    <t>Adicionar / Sustraer  (mL)</t>
  </si>
  <si>
    <r>
      <t>Adicionar / Sustraer  (in</t>
    </r>
    <r>
      <rPr>
        <vertAlign val="superscript"/>
        <sz val="14"/>
        <color theme="1"/>
        <rFont val="Times New Roman"/>
        <family val="1"/>
      </rPr>
      <t>3)</t>
    </r>
  </si>
  <si>
    <t>Grados Efectivos de Libertad</t>
  </si>
  <si>
    <t>Temperatura liquido °C</t>
  </si>
  <si>
    <t>Incertidumbres Adicionales</t>
  </si>
  <si>
    <t>mL</t>
  </si>
  <si>
    <t xml:space="preserve">n =                     </t>
  </si>
  <si>
    <t>1/°C</t>
  </si>
  <si>
    <t>Deriva</t>
  </si>
  <si>
    <t>Inhomogenidad</t>
  </si>
  <si>
    <t>Calculada</t>
  </si>
  <si>
    <t>Referencia placa</t>
  </si>
  <si>
    <t>Referencia tabla 1</t>
  </si>
  <si>
    <t>Mediciones</t>
  </si>
  <si>
    <t>Normal</t>
  </si>
  <si>
    <t>Rectangular</t>
  </si>
  <si>
    <t>Coeficiente cubico de                                          expansión ermico del material</t>
  </si>
  <si>
    <t>Euramet 19</t>
  </si>
  <si>
    <t>Euramet 21</t>
  </si>
  <si>
    <t>Euramet 21 Tabla 2</t>
  </si>
  <si>
    <t>Resultados Finales</t>
  </si>
  <si>
    <t>∞</t>
  </si>
  <si>
    <t>Capacidad del RVP según certificado</t>
  </si>
  <si>
    <t>Volumen calculado en el RVC</t>
  </si>
  <si>
    <t>Diferencia respecto al patrón</t>
  </si>
  <si>
    <t>Litros</t>
  </si>
  <si>
    <t>Mililitros</t>
  </si>
  <si>
    <t>Valor nominal</t>
  </si>
  <si>
    <t>Como g ej &gt; 50  =&gt;para 95%</t>
  </si>
  <si>
    <t>U expandida</t>
  </si>
  <si>
    <t>U</t>
  </si>
  <si>
    <t>N.C</t>
  </si>
  <si>
    <r>
      <t>in</t>
    </r>
    <r>
      <rPr>
        <vertAlign val="superscript"/>
        <sz val="18"/>
        <color theme="1"/>
        <rFont val="Arial"/>
        <family val="2"/>
      </rPr>
      <t>3</t>
    </r>
  </si>
  <si>
    <r>
      <t>u ( V</t>
    </r>
    <r>
      <rPr>
        <vertAlign val="subscript"/>
        <sz val="16"/>
        <color theme="1"/>
        <rFont val="Arial"/>
        <family val="2"/>
      </rPr>
      <t xml:space="preserve">t </t>
    </r>
    <r>
      <rPr>
        <sz val="16"/>
        <color theme="1"/>
        <rFont val="Arial"/>
        <family val="2"/>
      </rPr>
      <t>)</t>
    </r>
  </si>
  <si>
    <t>E</t>
  </si>
  <si>
    <t>│E│</t>
  </si>
  <si>
    <r>
      <t>V</t>
    </r>
    <r>
      <rPr>
        <vertAlign val="subscript"/>
        <sz val="16"/>
        <color theme="1"/>
        <rFont val="Arial"/>
        <family val="2"/>
      </rPr>
      <t>t</t>
    </r>
  </si>
  <si>
    <t>Deriva  (historial)</t>
  </si>
  <si>
    <t>TABLA DE CONVERCIÓN</t>
  </si>
  <si>
    <r>
      <t>1 in</t>
    </r>
    <r>
      <rPr>
        <b/>
        <vertAlign val="superscript"/>
        <sz val="14"/>
        <color rgb="FF000000"/>
        <rFont val="Times New Roman"/>
        <family val="1"/>
      </rPr>
      <t>3</t>
    </r>
  </si>
  <si>
    <t>Temperatura</t>
  </si>
  <si>
    <t>Humedad Relativa</t>
  </si>
  <si>
    <t>INICIO</t>
  </si>
  <si>
    <t>FINAL</t>
  </si>
  <si>
    <t>PROMEDIO</t>
  </si>
  <si>
    <t xml:space="preserve">Lectura del menisco RVP  </t>
  </si>
  <si>
    <t xml:space="preserve">Lectura del menisco RVC  </t>
  </si>
  <si>
    <t>Delta por repetibilidad</t>
  </si>
  <si>
    <t>Delta de adicionales</t>
  </si>
  <si>
    <t xml:space="preserve"> </t>
  </si>
  <si>
    <r>
      <t xml:space="preserve">Contri-              bucion </t>
    </r>
    <r>
      <rPr>
        <b/>
        <vertAlign val="superscript"/>
        <sz val="11"/>
        <color theme="1"/>
        <rFont val="Times New Roman"/>
        <family val="1"/>
      </rPr>
      <t>2</t>
    </r>
  </si>
  <si>
    <r>
      <t xml:space="preserve">Desviación </t>
    </r>
    <r>
      <rPr>
        <b/>
        <i/>
        <sz val="11"/>
        <color theme="0"/>
        <rFont val="Times New Roman"/>
        <family val="1"/>
      </rPr>
      <t>s  Vt</t>
    </r>
  </si>
  <si>
    <r>
      <t xml:space="preserve">Promedio   </t>
    </r>
    <r>
      <rPr>
        <b/>
        <i/>
        <sz val="11"/>
        <color theme="0"/>
        <rFont val="Times New Roman"/>
        <family val="1"/>
      </rPr>
      <t>Vt</t>
    </r>
  </si>
  <si>
    <r>
      <t>V</t>
    </r>
    <r>
      <rPr>
        <i/>
        <vertAlign val="subscript"/>
        <sz val="12"/>
        <color theme="1"/>
        <rFont val="Times New Roman"/>
        <family val="1"/>
      </rPr>
      <t>t</t>
    </r>
  </si>
  <si>
    <r>
      <t>V</t>
    </r>
    <r>
      <rPr>
        <i/>
        <vertAlign val="subscript"/>
        <sz val="12"/>
        <color theme="1"/>
        <rFont val="Times New Roman"/>
        <family val="1"/>
      </rPr>
      <t xml:space="preserve">t + </t>
    </r>
    <r>
      <rPr>
        <vertAlign val="subscript"/>
        <sz val="12"/>
        <color theme="1"/>
        <rFont val="Times New Roman"/>
        <family val="1"/>
      </rPr>
      <t>±</t>
    </r>
    <r>
      <rPr>
        <i/>
        <vertAlign val="subscript"/>
        <sz val="12"/>
        <color theme="1"/>
        <rFont val="Times New Roman"/>
        <family val="1"/>
      </rPr>
      <t xml:space="preserve"> </t>
    </r>
    <r>
      <rPr>
        <i/>
        <sz val="12"/>
        <color theme="1"/>
        <rFont val="Times New Roman"/>
        <family val="1"/>
      </rPr>
      <t>∆V)</t>
    </r>
  </si>
  <si>
    <t>ciudad</t>
  </si>
  <si>
    <t xml:space="preserve">solicitante </t>
  </si>
  <si>
    <t>U corregida</t>
  </si>
  <si>
    <t>tabla 2</t>
  </si>
  <si>
    <t xml:space="preserve">                             ( mL)    </t>
  </si>
  <si>
    <r>
      <t xml:space="preserve">Valor Estimado </t>
    </r>
    <r>
      <rPr>
        <b/>
        <i/>
        <sz val="12"/>
        <color theme="1"/>
        <rFont val="Times New Roman"/>
        <family val="1"/>
      </rPr>
      <t>X</t>
    </r>
    <r>
      <rPr>
        <b/>
        <i/>
        <vertAlign val="subscript"/>
        <sz val="12"/>
        <color theme="1"/>
        <rFont val="Times New Roman"/>
        <family val="1"/>
      </rPr>
      <t>i</t>
    </r>
  </si>
  <si>
    <t xml:space="preserve">Calibración </t>
  </si>
  <si>
    <t>Volumen Recipiente de Referencia</t>
  </si>
  <si>
    <t xml:space="preserve">            Temperatura del agua en el RVP</t>
  </si>
  <si>
    <t xml:space="preserve">            Temperatura del agua en el RVC</t>
  </si>
  <si>
    <t>mL°C-1</t>
  </si>
  <si>
    <t xml:space="preserve">Coeficiente cubico de expansión térmico del agua </t>
  </si>
  <si>
    <t>Presión Atmosférica</t>
  </si>
  <si>
    <t>Coeficiente cubico de expansión térmico del material</t>
  </si>
  <si>
    <t>Diámetro interno del cuello</t>
  </si>
  <si>
    <t>Ancho de los trazos de la escala</t>
  </si>
  <si>
    <t>Ítem</t>
  </si>
  <si>
    <t>Respecto al volumen de referencia del (RVP)</t>
  </si>
  <si>
    <t>Respecto al Coeficiente cubico de expansión térmico del material del (RVP)</t>
  </si>
  <si>
    <t>Respecto al Coeficiente cubico de expansión térmico del material del (RVC)</t>
  </si>
  <si>
    <t xml:space="preserve">Respecto al Coeficiente cubico de expansión térmico del agua </t>
  </si>
  <si>
    <t>Respecto a la resolución de las mediciones</t>
  </si>
  <si>
    <t>Incertidumbre Estándar</t>
  </si>
  <si>
    <t>Coeficientes de Sensibilidad</t>
  </si>
  <si>
    <t>Contribución</t>
  </si>
  <si>
    <t>Tipo de distribución</t>
  </si>
  <si>
    <t>Certificado de calibración</t>
  </si>
  <si>
    <t>Corrección delta Pipeta/Probeta</t>
  </si>
  <si>
    <t>Resolución termómetro</t>
  </si>
  <si>
    <t>Estimación</t>
  </si>
  <si>
    <t>Calibración</t>
  </si>
  <si>
    <t xml:space="preserve"> ß      Coeficiente de expansión térmica del agua</t>
  </si>
  <si>
    <t>Coeficiente cubico de expansión                           térmico del Agua</t>
  </si>
  <si>
    <t>Coeficiente cubico de                                                  expansión térmico del material</t>
  </si>
  <si>
    <t>Repetibilidad en la                                                  medición del volumen</t>
  </si>
  <si>
    <t>Delta por resolución</t>
  </si>
  <si>
    <t>Incertidumbre por distancia                          entre trazos</t>
  </si>
  <si>
    <t>División de escala</t>
  </si>
  <si>
    <t>Corrección</t>
  </si>
  <si>
    <t>Factor dr cobertura</t>
  </si>
  <si>
    <t>Fecha de calibración</t>
  </si>
  <si>
    <t>Termómetro (RVP)</t>
  </si>
  <si>
    <t>Termómetro (RVC)</t>
  </si>
  <si>
    <t>1 galón</t>
  </si>
  <si>
    <r>
      <t xml:space="preserve">División de escala  </t>
    </r>
    <r>
      <rPr>
        <b/>
        <sz val="10"/>
        <color rgb="FF000000"/>
        <rFont val="Arial"/>
        <family val="2"/>
      </rPr>
      <t>in</t>
    </r>
    <r>
      <rPr>
        <b/>
        <vertAlign val="superscript"/>
        <sz val="10"/>
        <color rgb="FF000000"/>
        <rFont val="Arial"/>
        <family val="2"/>
      </rPr>
      <t>3</t>
    </r>
  </si>
  <si>
    <t>Información del equipo sometido a calibración</t>
  </si>
  <si>
    <t>Objeto:</t>
  </si>
  <si>
    <t>Fabricante.</t>
  </si>
  <si>
    <r>
      <t>Solicitante</t>
    </r>
    <r>
      <rPr>
        <sz val="10"/>
        <color rgb="FF000000"/>
        <rFont val="Arial"/>
        <family val="2"/>
      </rPr>
      <t xml:space="preserve">                    </t>
    </r>
  </si>
  <si>
    <t xml:space="preserve">Ciudad                          </t>
  </si>
  <si>
    <t>Radicación:</t>
  </si>
  <si>
    <t>Número de páginas del certificado:</t>
  </si>
  <si>
    <t>Fecha de recepción</t>
  </si>
  <si>
    <t>Las unidades de medida están con forme al Sistema Internacional de Unidades (SI).</t>
  </si>
  <si>
    <t>FIRMAS AUTORIZADAS:</t>
  </si>
  <si>
    <t>____________________________________</t>
  </si>
  <si>
    <t>Firma Autorizada</t>
  </si>
  <si>
    <t>Calibrado Por:</t>
  </si>
  <si>
    <t>Responsable de la Dirección Técnica</t>
  </si>
  <si>
    <t>Responsable de la Calibración</t>
  </si>
  <si>
    <t>Fecha de elaboración:</t>
  </si>
  <si>
    <t>1.</t>
  </si>
  <si>
    <t>CONSECUTIVO INTERNO</t>
  </si>
  <si>
    <t>Recipiente volumétrico metálico identificado así:</t>
  </si>
  <si>
    <t>Identificación / Serie</t>
  </si>
  <si>
    <t>Capacidad Nominal en galones:</t>
  </si>
  <si>
    <r>
      <t>División de escala in</t>
    </r>
    <r>
      <rPr>
        <vertAlign val="superscript"/>
        <sz val="11"/>
        <color theme="1"/>
        <rFont val="Arial Narrow"/>
        <family val="2"/>
      </rPr>
      <t>3</t>
    </r>
    <r>
      <rPr>
        <sz val="11"/>
        <color theme="1"/>
        <rFont val="Arial Narrow"/>
        <family val="2"/>
      </rPr>
      <t>:</t>
    </r>
  </si>
  <si>
    <t>Material de construcción:</t>
  </si>
  <si>
    <t>En la calibración del recipiente volumétrico bajo prueba descrito en el procedimiento RT03-P04 y la guía Euramet cg-21, consistente en el método por comparación directa, el cual consiste en que el volumen de agua medido por el patrón es comparado por el volumen de agua medido en el instrumento bajo prueba.</t>
  </si>
  <si>
    <t xml:space="preserve">Donde: </t>
  </si>
  <si>
    <t>Capacidad del RVC a la temperatura de referencia.</t>
  </si>
  <si>
    <t xml:space="preserve">Capacidad del RVP, a la temperatura de referencia  20°C, hasta el trazo que indica su capacidad nominal de 5 galones.  </t>
  </si>
  <si>
    <t xml:space="preserve">: Es el coeficiente de expansión térmica del material del RVP. </t>
  </si>
  <si>
    <t>: Es la temperatura de referencia en el RVP, según certificado              (generalmente    20°C).</t>
  </si>
  <si>
    <t>: Es la temperatura del líquido medida dentro del  RVP.</t>
  </si>
  <si>
    <t>: Es el coeficiente de expansión térmica del agua.</t>
  </si>
  <si>
    <t>: Es la temperatura del líquido medida dentro del RVC.</t>
  </si>
  <si>
    <r>
      <rPr>
        <sz val="7"/>
        <color theme="1"/>
        <rFont val="Times New Roman"/>
        <family val="1"/>
      </rPr>
      <t xml:space="preserve"> </t>
    </r>
    <r>
      <rPr>
        <sz val="12"/>
        <color theme="1"/>
        <rFont val="Calibri"/>
        <family val="2"/>
      </rPr>
      <t>: Coeficiente de expansión térmica del material del RVC.</t>
    </r>
  </si>
  <si>
    <t>: Temperatura de referencia en el RVC (generalmente 20°C).</t>
  </si>
  <si>
    <t xml:space="preserve">:Delta respecto a la lectura del menisco </t>
  </si>
  <si>
    <t>:Delta respecto a la repetibilidad de las mediciones</t>
  </si>
  <si>
    <t>:Delta respecto a factores adicionales</t>
  </si>
  <si>
    <t>4.  CONDICIONES AMBIENTALES</t>
  </si>
  <si>
    <t>Las condiciones ambientales promedio en el laboratorio durante la calibración fueron las siguientes:</t>
  </si>
  <si>
    <t>Presión atmosférica</t>
  </si>
  <si>
    <t xml:space="preserve">20  ºC  ±  2  ºC       </t>
  </si>
  <si>
    <t xml:space="preserve">50  % Hr   ± 10   % Hr   </t>
  </si>
  <si>
    <t>750  Pha  ±  10  Pha</t>
  </si>
  <si>
    <t>5.   INCERTIDUMBRE DE MEDICIÓN</t>
  </si>
  <si>
    <t>La incertidumbre expandida con que se determinaron los errores, fueron estimadas con un nivel de confianza de 95 % aproximadamente y esta fue multiplicada por el factor de cubrimiento k=2,0.</t>
  </si>
  <si>
    <t>6.   TRAZABILIDAD DE LA MEDICIÓN</t>
  </si>
  <si>
    <t xml:space="preserve">Los patrones utilizados en la calibración de este instrumento están trazados al sistema internacional de unidades, a través de patrones nacionales de la magnitud volumen.
</t>
  </si>
  <si>
    <t>INSTRUMENTO</t>
  </si>
  <si>
    <t>FABRICANTE</t>
  </si>
  <si>
    <t>TIPO</t>
  </si>
  <si>
    <t>No. DE SERIE</t>
  </si>
  <si>
    <t>TRAZABILIDAD</t>
  </si>
  <si>
    <t>Recipiente Volumétrico</t>
  </si>
  <si>
    <t>METALICO</t>
  </si>
  <si>
    <t>Termómetro</t>
  </si>
  <si>
    <t>NO INDICA</t>
  </si>
  <si>
    <t>VIDRIO</t>
  </si>
  <si>
    <t>TERMO SCHEIDER</t>
  </si>
  <si>
    <t>Pipeta</t>
  </si>
  <si>
    <t>7.  RESULTADOS DE LA CALIBRACIÓN</t>
  </si>
  <si>
    <t>OBSERVACIONES</t>
  </si>
  <si>
    <t>En el presente certificado se usa la coma “,” como separador decimal.</t>
  </si>
  <si>
    <t>No. Radicación</t>
  </si>
  <si>
    <t>fecha de recepción</t>
  </si>
  <si>
    <t>fecha de calibración</t>
  </si>
  <si>
    <t>Explicación breve del resultado de la calibración.</t>
  </si>
  <si>
    <t>imágenes (fotografías)</t>
  </si>
  <si>
    <t>No se entrega estampilla de calibración con este certificado</t>
  </si>
  <si>
    <t>Este informe de medición no puede ser reproducido parcial ni totalmente, excepto con autorización  del laboratorio de la SIC. Los certificados de calibración sin firmas y sello no son válidos.</t>
  </si>
  <si>
    <t>Este informe de medición documenta la trazabilidad de los patrones empleados para esta medición con los patrones nacionales del Instituto Nacional de Metrología (INM).</t>
  </si>
  <si>
    <t>2.    DESCRIPCIÓN DEL INSTRUMENTO:</t>
  </si>
  <si>
    <t>3.   MÉTODO DE CALIBRACIÓN</t>
  </si>
  <si>
    <t>:Delta respecto a la resolución de las mediciones</t>
  </si>
  <si>
    <t>Los anteriores valores son validos únicamente para el estado del recipiente en el momento de la prueba, el cual se humedeció y se nivelo previamente</t>
  </si>
  <si>
    <t xml:space="preserve">   INFORME   DE RECIPIENTOS VOLUMÉTRICOS NO APTOS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</si>
</sst>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00"/>
    <numFmt numFmtId="166" formatCode="yyyy\-mm\-dd;@"/>
    <numFmt numFmtId="167" formatCode="0.000000000"/>
    <numFmt numFmtId="168" formatCode="0.000000"/>
  </numFmts>
  <fonts count="80" x14ac:knownFonts="1">
    <font>
      <sz val="11"/>
      <color theme="1"/>
      <name val="Calibri"/>
      <family val="2"/>
      <scheme val="minor"/>
    </font>
    <font>
      <b/>
      <sz val="11"/>
      <color theme="0"/>
      <name val="Times New Roman"/>
      <family val="1"/>
    </font>
    <font>
      <sz val="10"/>
      <color theme="1"/>
      <name val="Times New Roman"/>
      <family val="1"/>
    </font>
    <font>
      <b/>
      <sz val="10"/>
      <color theme="1"/>
      <name val="Times New Roman"/>
      <family val="1"/>
    </font>
    <font>
      <b/>
      <sz val="14"/>
      <color theme="0"/>
      <name val="Times New Roman"/>
      <family val="1"/>
    </font>
    <font>
      <b/>
      <sz val="14"/>
      <color theme="1"/>
      <name val="Times New Roman"/>
      <family val="1"/>
    </font>
    <font>
      <b/>
      <sz val="12"/>
      <color theme="0"/>
      <name val="Times New Roman"/>
      <family val="1"/>
    </font>
    <font>
      <sz val="14"/>
      <color theme="1"/>
      <name val="Times New Roman"/>
      <family val="1"/>
    </font>
    <font>
      <b/>
      <sz val="10"/>
      <color theme="0"/>
      <name val="Times New Roman"/>
      <family val="1"/>
    </font>
    <font>
      <b/>
      <vertAlign val="superscript"/>
      <sz val="10"/>
      <color theme="1"/>
      <name val="Times New Roman"/>
      <family val="1"/>
    </font>
    <font>
      <vertAlign val="superscript"/>
      <sz val="10"/>
      <color theme="1"/>
      <name val="Times New Roman"/>
      <family val="1"/>
    </font>
    <font>
      <sz val="10"/>
      <color theme="0"/>
      <name val="Times New Roman"/>
      <family val="1"/>
    </font>
    <font>
      <vertAlign val="superscript"/>
      <sz val="14"/>
      <color theme="1"/>
      <name val="Times New Roman"/>
      <family val="1"/>
    </font>
    <font>
      <sz val="10"/>
      <name val="Times New Roman"/>
      <family val="1"/>
    </font>
    <font>
      <sz val="10"/>
      <color rgb="FF000000"/>
      <name val="Times New Roman"/>
      <family val="1"/>
    </font>
    <font>
      <i/>
      <sz val="12"/>
      <color theme="1"/>
      <name val="Times New Roman"/>
      <family val="1"/>
    </font>
    <font>
      <i/>
      <vertAlign val="subscript"/>
      <sz val="12"/>
      <color theme="1"/>
      <name val="Times New Roman"/>
      <family val="1"/>
    </font>
    <font>
      <vertAlign val="subscript"/>
      <sz val="12"/>
      <color theme="1"/>
      <name val="Times New Roman"/>
      <family val="1"/>
    </font>
    <font>
      <b/>
      <sz val="12"/>
      <color theme="1"/>
      <name val="Arial"/>
      <family val="2"/>
    </font>
    <font>
      <b/>
      <sz val="20"/>
      <color theme="0"/>
      <name val="Times New Roman"/>
      <family val="1"/>
    </font>
    <font>
      <b/>
      <sz val="8"/>
      <color theme="0"/>
      <name val="Times New Roman"/>
      <family val="1"/>
    </font>
    <font>
      <b/>
      <sz val="16"/>
      <color theme="0"/>
      <name val="Times New Roman"/>
      <family val="1"/>
    </font>
    <font>
      <b/>
      <sz val="16"/>
      <color theme="1"/>
      <name val="Times New Roman"/>
      <family val="1"/>
    </font>
    <font>
      <b/>
      <sz val="11"/>
      <color theme="1"/>
      <name val="Times New Roman"/>
      <family val="1"/>
    </font>
    <font>
      <b/>
      <vertAlign val="superscript"/>
      <sz val="11"/>
      <color theme="1"/>
      <name val="Times New Roman"/>
      <family val="1"/>
    </font>
    <font>
      <sz val="10"/>
      <name val="Calibri"/>
      <family val="2"/>
    </font>
    <font>
      <b/>
      <sz val="12"/>
      <color theme="1"/>
      <name val="Times New Roman"/>
      <family val="1"/>
    </font>
    <font>
      <sz val="16"/>
      <color theme="1"/>
      <name val="Times New Roman"/>
      <family val="1"/>
    </font>
    <font>
      <sz val="22"/>
      <color theme="1"/>
      <name val="Times New Roman"/>
      <family val="1"/>
    </font>
    <font>
      <sz val="16"/>
      <name val="Times New Roman"/>
      <family val="1"/>
    </font>
    <font>
      <sz val="18"/>
      <name val="Times New Roman"/>
      <family val="1"/>
    </font>
    <font>
      <vertAlign val="superscript"/>
      <sz val="18"/>
      <color theme="1"/>
      <name val="Arial"/>
      <family val="2"/>
    </font>
    <font>
      <vertAlign val="subscript"/>
      <sz val="16"/>
      <color theme="1"/>
      <name val="Arial"/>
      <family val="2"/>
    </font>
    <font>
      <sz val="16"/>
      <color theme="1"/>
      <name val="Arial"/>
      <family val="2"/>
    </font>
    <font>
      <sz val="16"/>
      <name val="Calibri"/>
      <family val="2"/>
    </font>
    <font>
      <sz val="11"/>
      <color theme="1"/>
      <name val="Times New Roman"/>
      <family val="1"/>
    </font>
    <font>
      <b/>
      <sz val="12"/>
      <color rgb="FF000000"/>
      <name val="Times New Roman"/>
      <family val="1"/>
    </font>
    <font>
      <b/>
      <sz val="14"/>
      <color rgb="FF000000"/>
      <name val="Times New Roman"/>
      <family val="1"/>
    </font>
    <font>
      <b/>
      <vertAlign val="superscript"/>
      <sz val="14"/>
      <color rgb="FF000000"/>
      <name val="Times New Roman"/>
      <family val="1"/>
    </font>
    <font>
      <b/>
      <sz val="9"/>
      <color theme="1"/>
      <name val="Times New Roman"/>
      <family val="1"/>
    </font>
    <font>
      <sz val="11"/>
      <color theme="0"/>
      <name val="Times New Roman"/>
      <family val="1"/>
    </font>
    <font>
      <b/>
      <i/>
      <sz val="11"/>
      <color theme="0"/>
      <name val="Times New Roman"/>
      <family val="1"/>
    </font>
    <font>
      <sz val="14"/>
      <name val="Times New Roman"/>
      <family val="1"/>
    </font>
    <font>
      <sz val="12"/>
      <color theme="1"/>
      <name val="Arial"/>
      <family val="2"/>
    </font>
    <font>
      <sz val="12"/>
      <color theme="1"/>
      <name val="Calibri"/>
      <family val="2"/>
      <scheme val="minor"/>
    </font>
    <font>
      <sz val="14"/>
      <color theme="1"/>
      <name val="Arial"/>
      <family val="2"/>
    </font>
    <font>
      <b/>
      <sz val="9"/>
      <color theme="1"/>
      <name val="Calibri"/>
      <family val="2"/>
      <scheme val="minor"/>
    </font>
    <font>
      <b/>
      <i/>
      <sz val="12"/>
      <color theme="1"/>
      <name val="Times New Roman"/>
      <family val="1"/>
    </font>
    <font>
      <b/>
      <i/>
      <vertAlign val="subscript"/>
      <sz val="12"/>
      <color theme="1"/>
      <name val="Times New Roman"/>
      <family val="1"/>
    </font>
    <font>
      <sz val="9"/>
      <color theme="1"/>
      <name val="Times New Roman"/>
      <family val="1"/>
    </font>
    <font>
      <b/>
      <sz val="14"/>
      <color theme="0"/>
      <name val="Arial"/>
      <family val="2"/>
    </font>
    <font>
      <sz val="14"/>
      <name val="Arial"/>
      <family val="2"/>
    </font>
    <font>
      <b/>
      <sz val="10"/>
      <color theme="1"/>
      <name val="Arial"/>
      <family val="2"/>
    </font>
    <font>
      <b/>
      <sz val="14"/>
      <color theme="1"/>
      <name val="Arial"/>
      <family val="2"/>
    </font>
    <font>
      <b/>
      <sz val="10"/>
      <color rgb="FF000000"/>
      <name val="Arial"/>
      <family val="2"/>
    </font>
    <font>
      <b/>
      <vertAlign val="superscript"/>
      <sz val="10"/>
      <color rgb="FF000000"/>
      <name val="Arial"/>
      <family val="2"/>
    </font>
    <font>
      <b/>
      <sz val="11"/>
      <color theme="1"/>
      <name val="Calibri"/>
      <family val="2"/>
      <scheme val="minor"/>
    </font>
    <font>
      <sz val="10"/>
      <color theme="1"/>
      <name val="Arial"/>
      <family val="2"/>
    </font>
    <font>
      <b/>
      <sz val="11"/>
      <color theme="1"/>
      <name val="Arial Narrow"/>
      <family val="2"/>
    </font>
    <font>
      <sz val="11"/>
      <color theme="1"/>
      <name val="Arial Narrow"/>
      <family val="2"/>
    </font>
    <font>
      <sz val="10"/>
      <color theme="1"/>
      <name val="Calibri"/>
      <family val="2"/>
      <scheme val="minor"/>
    </font>
    <font>
      <sz val="10"/>
      <color rgb="FF000000"/>
      <name val="Arial"/>
      <family val="2"/>
    </font>
    <font>
      <sz val="10"/>
      <color theme="1"/>
      <name val="Arial Narrow"/>
      <family val="2"/>
    </font>
    <font>
      <sz val="11"/>
      <color theme="1"/>
      <name val="Arial"/>
      <family val="2"/>
    </font>
    <font>
      <b/>
      <sz val="10"/>
      <color theme="1"/>
      <name val="Calibri"/>
      <family val="2"/>
      <scheme val="minor"/>
    </font>
    <font>
      <sz val="8"/>
      <color theme="1"/>
      <name val="Calibri"/>
      <family val="2"/>
      <scheme val="minor"/>
    </font>
    <font>
      <b/>
      <sz val="10"/>
      <color theme="1"/>
      <name val="Arial Narrow"/>
      <family val="2"/>
    </font>
    <font>
      <b/>
      <sz val="11"/>
      <color theme="1"/>
      <name val="Arial"/>
      <family val="2"/>
    </font>
    <font>
      <sz val="12"/>
      <color theme="1"/>
      <name val="Arial Narrow"/>
      <family val="2"/>
    </font>
    <font>
      <vertAlign val="superscript"/>
      <sz val="11"/>
      <color theme="1"/>
      <name val="Arial Narrow"/>
      <family val="2"/>
    </font>
    <font>
      <b/>
      <i/>
      <sz val="11"/>
      <color theme="1"/>
      <name val="Arial Narrow"/>
      <family val="2"/>
    </font>
    <font>
      <i/>
      <sz val="12"/>
      <color theme="1"/>
      <name val="Calibri"/>
      <family val="2"/>
      <scheme val="minor"/>
    </font>
    <font>
      <sz val="12"/>
      <color theme="1"/>
      <name val="Symbol"/>
      <family val="1"/>
      <charset val="2"/>
    </font>
    <font>
      <sz val="7"/>
      <color theme="1"/>
      <name val="Times New Roman"/>
      <family val="1"/>
    </font>
    <font>
      <sz val="12"/>
      <color theme="1"/>
      <name val="Calibri"/>
      <family val="2"/>
    </font>
    <font>
      <b/>
      <sz val="9"/>
      <color theme="1"/>
      <name val="Arial Narrow"/>
      <family val="2"/>
    </font>
    <font>
      <b/>
      <sz val="9"/>
      <color theme="1"/>
      <name val="Arial"/>
      <family val="2"/>
    </font>
    <font>
      <u/>
      <sz val="11"/>
      <color theme="1"/>
      <name val="Arial"/>
      <family val="2"/>
    </font>
    <font>
      <b/>
      <sz val="20"/>
      <color theme="1"/>
      <name val="Times New Roman"/>
      <family val="1"/>
    </font>
    <font>
      <b/>
      <sz val="12"/>
      <name val="Arial"/>
      <family val="2"/>
    </font>
  </fonts>
  <fills count="13">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CE4D6"/>
        <bgColor indexed="64"/>
      </patternFill>
    </fill>
    <fill>
      <patternFill patternType="solid">
        <fgColor rgb="FF9BC2E6"/>
        <bgColor indexed="64"/>
      </patternFill>
    </fill>
    <fill>
      <patternFill patternType="solid">
        <fgColor rgb="FF1F4E78"/>
        <bgColor indexed="64"/>
      </patternFill>
    </fill>
    <fill>
      <patternFill patternType="solid">
        <fgColor rgb="FF00B0F0"/>
        <bgColor indexed="64"/>
      </patternFill>
    </fill>
    <fill>
      <patternFill patternType="solid">
        <fgColor rgb="FFDDEBF7"/>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0" tint="-4.9989318521683403E-2"/>
        <bgColor indexed="64"/>
      </patternFill>
    </fill>
  </fills>
  <borders count="77">
    <border>
      <left/>
      <right/>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style="thin">
        <color indexed="64"/>
      </bottom>
      <diagonal style="dashed">
        <color indexed="64"/>
      </diagonal>
    </border>
    <border diagonalUp="1" diagonalDown="1">
      <left style="thin">
        <color indexed="64"/>
      </left>
      <right style="medium">
        <color indexed="64"/>
      </right>
      <top style="thin">
        <color indexed="64"/>
      </top>
      <bottom style="thin">
        <color indexed="64"/>
      </bottom>
      <diagonal style="dashed">
        <color indexed="64"/>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ck">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thick">
        <color theme="5" tint="-0.24994659260841701"/>
      </top>
      <bottom style="thick">
        <color theme="8" tint="-0.24994659260841701"/>
      </bottom>
      <diagonal/>
    </border>
    <border>
      <left style="medium">
        <color indexed="64"/>
      </left>
      <right style="medium">
        <color indexed="64"/>
      </right>
      <top style="medium">
        <color indexed="64"/>
      </top>
      <bottom/>
      <diagonal/>
    </border>
  </borders>
  <cellStyleXfs count="1">
    <xf numFmtId="0" fontId="0" fillId="0" borderId="0"/>
  </cellStyleXfs>
  <cellXfs count="473">
    <xf numFmtId="0" fontId="0" fillId="0" borderId="0" xfId="0"/>
    <xf numFmtId="0" fontId="2" fillId="4" borderId="6"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0" borderId="0" xfId="0" applyFont="1" applyAlignment="1">
      <alignment vertical="center" wrapText="1"/>
    </xf>
    <xf numFmtId="0" fontId="2" fillId="2" borderId="0" xfId="0" applyFont="1" applyFill="1" applyBorder="1" applyAlignment="1">
      <alignment vertical="center" wrapText="1"/>
    </xf>
    <xf numFmtId="14" fontId="2" fillId="4" borderId="5" xfId="0" applyNumberFormat="1" applyFont="1" applyFill="1" applyBorder="1" applyAlignment="1" applyProtection="1">
      <alignment horizontal="center" vertical="center" wrapText="1"/>
      <protection locked="0"/>
    </xf>
    <xf numFmtId="2" fontId="2" fillId="4" borderId="5" xfId="0" applyNumberFormat="1"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166" fontId="2" fillId="4" borderId="5" xfId="0" applyNumberFormat="1" applyFont="1" applyFill="1" applyBorder="1" applyAlignment="1" applyProtection="1">
      <alignment horizontal="center" vertical="center" wrapText="1"/>
      <protection locked="0"/>
    </xf>
    <xf numFmtId="1" fontId="2" fillId="4" borderId="5" xfId="0" applyNumberFormat="1" applyFont="1" applyFill="1" applyBorder="1" applyAlignment="1" applyProtection="1">
      <alignment horizontal="center" vertical="center" wrapText="1"/>
      <protection locked="0"/>
    </xf>
    <xf numFmtId="165" fontId="2" fillId="4" borderId="5"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xf>
    <xf numFmtId="14" fontId="2" fillId="2" borderId="0"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Alignment="1">
      <alignment vertical="center" wrapText="1"/>
    </xf>
    <xf numFmtId="14" fontId="2"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7" fillId="2" borderId="0" xfId="0" applyFont="1" applyFill="1" applyBorder="1" applyAlignment="1">
      <alignment vertical="center" wrapText="1"/>
    </xf>
    <xf numFmtId="0" fontId="2" fillId="4" borderId="10" xfId="0" applyFont="1" applyFill="1" applyBorder="1" applyAlignment="1" applyProtection="1">
      <alignment horizontal="center" vertical="center" wrapText="1"/>
      <protection locked="0"/>
    </xf>
    <xf numFmtId="14" fontId="2" fillId="4" borderId="10" xfId="0" applyNumberFormat="1" applyFont="1" applyFill="1" applyBorder="1" applyAlignment="1" applyProtection="1">
      <alignment horizontal="center" vertical="center" wrapText="1"/>
      <protection locked="0"/>
    </xf>
    <xf numFmtId="0" fontId="2" fillId="2" borderId="15" xfId="0" applyFont="1" applyFill="1" applyBorder="1" applyAlignment="1">
      <alignment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14" fillId="2" borderId="0" xfId="0" applyNumberFormat="1" applyFont="1" applyFill="1" applyBorder="1" applyAlignment="1">
      <alignment horizontal="center" vertical="center" wrapText="1"/>
    </xf>
    <xf numFmtId="0" fontId="13" fillId="2" borderId="0" xfId="0" applyFont="1" applyFill="1" applyBorder="1" applyAlignment="1">
      <alignment vertical="center" wrapText="1"/>
    </xf>
    <xf numFmtId="168" fontId="2" fillId="2" borderId="0" xfId="0" applyNumberFormat="1" applyFont="1" applyFill="1" applyBorder="1" applyAlignment="1">
      <alignment vertical="center" wrapText="1"/>
    </xf>
    <xf numFmtId="165" fontId="2" fillId="2" borderId="0" xfId="0" applyNumberFormat="1" applyFont="1" applyFill="1" applyBorder="1" applyAlignment="1">
      <alignment vertical="center" wrapText="1"/>
    </xf>
    <xf numFmtId="1" fontId="2" fillId="2" borderId="0" xfId="0" applyNumberFormat="1" applyFont="1" applyFill="1" applyBorder="1" applyAlignment="1">
      <alignment vertical="center" wrapText="1"/>
    </xf>
    <xf numFmtId="0" fontId="2" fillId="2" borderId="19" xfId="0" applyFont="1" applyFill="1" applyBorder="1" applyAlignment="1">
      <alignment vertical="center" wrapText="1"/>
    </xf>
    <xf numFmtId="0" fontId="2" fillId="2" borderId="24" xfId="0" applyFont="1" applyFill="1" applyBorder="1" applyAlignment="1">
      <alignment vertical="center" wrapText="1"/>
    </xf>
    <xf numFmtId="0" fontId="2" fillId="2" borderId="22" xfId="0" applyFont="1" applyFill="1" applyBorder="1" applyAlignment="1">
      <alignment vertical="center" wrapText="1"/>
    </xf>
    <xf numFmtId="0" fontId="4" fillId="2" borderId="0" xfId="0" applyFont="1" applyFill="1" applyBorder="1" applyAlignment="1">
      <alignment horizontal="center" vertical="center" wrapText="1"/>
    </xf>
    <xf numFmtId="0" fontId="2" fillId="2" borderId="25" xfId="0" applyFont="1" applyFill="1" applyBorder="1" applyAlignment="1">
      <alignment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2" fillId="7" borderId="17" xfId="0" applyFont="1" applyFill="1" applyBorder="1" applyAlignment="1">
      <alignment vertical="center" wrapText="1"/>
    </xf>
    <xf numFmtId="0" fontId="2" fillId="7" borderId="18" xfId="0" applyFont="1" applyFill="1" applyBorder="1" applyAlignment="1">
      <alignment vertical="center" wrapText="1"/>
    </xf>
    <xf numFmtId="0" fontId="2" fillId="7" borderId="3" xfId="0" applyFont="1" applyFill="1" applyBorder="1" applyAlignment="1">
      <alignment vertical="center" wrapText="1"/>
    </xf>
    <xf numFmtId="0" fontId="2" fillId="7" borderId="28" xfId="0" applyFont="1" applyFill="1" applyBorder="1" applyAlignment="1">
      <alignment vertical="center" wrapText="1"/>
    </xf>
    <xf numFmtId="0" fontId="2" fillId="7" borderId="20" xfId="0" applyFont="1" applyFill="1" applyBorder="1" applyAlignment="1">
      <alignment vertical="center" wrapText="1"/>
    </xf>
    <xf numFmtId="0" fontId="2" fillId="7" borderId="32" xfId="0" applyFont="1" applyFill="1" applyBorder="1" applyAlignment="1">
      <alignment vertical="center" wrapText="1"/>
    </xf>
    <xf numFmtId="0" fontId="2" fillId="7" borderId="31" xfId="0" applyFont="1" applyFill="1" applyBorder="1" applyAlignment="1">
      <alignment vertical="center" wrapText="1"/>
    </xf>
    <xf numFmtId="0" fontId="2" fillId="7" borderId="36" xfId="0" applyFont="1" applyFill="1" applyBorder="1" applyAlignment="1">
      <alignment vertical="center" wrapText="1"/>
    </xf>
    <xf numFmtId="0" fontId="2" fillId="7" borderId="25" xfId="0" applyFont="1" applyFill="1" applyBorder="1" applyAlignment="1">
      <alignment vertical="center" wrapText="1"/>
    </xf>
    <xf numFmtId="0" fontId="2" fillId="7" borderId="26" xfId="0" applyFont="1" applyFill="1" applyBorder="1" applyAlignment="1">
      <alignment vertical="center" wrapText="1"/>
    </xf>
    <xf numFmtId="0" fontId="2" fillId="7" borderId="45" xfId="0" applyFont="1" applyFill="1" applyBorder="1" applyAlignment="1">
      <alignment vertical="center" wrapText="1"/>
    </xf>
    <xf numFmtId="0" fontId="2" fillId="7" borderId="35" xfId="0" applyFont="1" applyFill="1" applyBorder="1" applyAlignment="1">
      <alignment vertical="center" wrapText="1"/>
    </xf>
    <xf numFmtId="0" fontId="2" fillId="7" borderId="47" xfId="0" applyFont="1" applyFill="1" applyBorder="1" applyAlignment="1">
      <alignment vertical="center" wrapText="1"/>
    </xf>
    <xf numFmtId="0" fontId="2" fillId="7" borderId="46" xfId="0" applyFont="1" applyFill="1" applyBorder="1" applyAlignment="1">
      <alignment vertical="center" wrapText="1"/>
    </xf>
    <xf numFmtId="0" fontId="1"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2" fillId="4" borderId="5" xfId="0" applyNumberFormat="1" applyFont="1" applyFill="1" applyBorder="1" applyAlignment="1" applyProtection="1">
      <alignment horizontal="center" vertical="center" wrapText="1"/>
      <protection locked="0"/>
    </xf>
    <xf numFmtId="0" fontId="2" fillId="0" borderId="0" xfId="0" applyFont="1" applyBorder="1" applyAlignment="1">
      <alignment vertical="center" wrapText="1"/>
    </xf>
    <xf numFmtId="0" fontId="22" fillId="2" borderId="0" xfId="0" applyFont="1" applyFill="1" applyBorder="1" applyAlignment="1">
      <alignment vertical="center" wrapText="1"/>
    </xf>
    <xf numFmtId="0" fontId="2" fillId="0" borderId="0" xfId="0" applyFont="1" applyFill="1" applyBorder="1" applyAlignment="1">
      <alignment vertical="center" wrapText="1"/>
    </xf>
    <xf numFmtId="0" fontId="22" fillId="0" borderId="0" xfId="0" applyFont="1" applyFill="1" applyBorder="1" applyAlignment="1">
      <alignment vertical="center" wrapText="1"/>
    </xf>
    <xf numFmtId="0" fontId="2" fillId="2" borderId="26" xfId="0" applyFont="1" applyFill="1" applyBorder="1" applyAlignment="1">
      <alignment vertical="center" wrapText="1"/>
    </xf>
    <xf numFmtId="0" fontId="22" fillId="2" borderId="25" xfId="0" applyFont="1" applyFill="1" applyBorder="1" applyAlignment="1">
      <alignment vertical="center" wrapText="1"/>
    </xf>
    <xf numFmtId="0" fontId="22" fillId="2" borderId="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6" xfId="0" applyFont="1" applyFill="1" applyBorder="1" applyAlignment="1">
      <alignment vertical="center" wrapText="1"/>
    </xf>
    <xf numFmtId="0" fontId="3" fillId="5" borderId="4" xfId="0" applyFont="1" applyFill="1" applyBorder="1" applyAlignment="1">
      <alignment horizontal="center" vertical="center" wrapText="1"/>
    </xf>
    <xf numFmtId="0" fontId="3" fillId="5" borderId="4"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2" fillId="5" borderId="22" xfId="0" applyFont="1" applyFill="1" applyBorder="1" applyAlignment="1">
      <alignment vertical="center" wrapText="1"/>
    </xf>
    <xf numFmtId="0" fontId="2" fillId="5" borderId="19" xfId="0" applyFont="1" applyFill="1" applyBorder="1" applyAlignment="1">
      <alignment vertical="center" wrapText="1"/>
    </xf>
    <xf numFmtId="0" fontId="3" fillId="5" borderId="43" xfId="0" applyFont="1" applyFill="1" applyBorder="1" applyAlignment="1">
      <alignment vertical="center" wrapText="1"/>
    </xf>
    <xf numFmtId="0" fontId="11" fillId="5" borderId="22" xfId="0" applyFont="1" applyFill="1" applyBorder="1" applyAlignment="1">
      <alignment vertical="center" wrapText="1"/>
    </xf>
    <xf numFmtId="0" fontId="2" fillId="5" borderId="56" xfId="0" applyFont="1" applyFill="1" applyBorder="1" applyAlignment="1">
      <alignment horizontal="center" vertical="center" wrapText="1"/>
    </xf>
    <xf numFmtId="11" fontId="2" fillId="5" borderId="46" xfId="0" applyNumberFormat="1" applyFont="1" applyFill="1" applyBorder="1" applyAlignment="1">
      <alignment horizontal="center" vertical="center" wrapText="1"/>
    </xf>
    <xf numFmtId="0" fontId="2" fillId="5" borderId="57"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2" fillId="5" borderId="4" xfId="0" applyFont="1" applyFill="1" applyBorder="1" applyAlignment="1">
      <alignment vertical="center" wrapText="1"/>
    </xf>
    <xf numFmtId="0" fontId="11" fillId="5" borderId="9"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5" xfId="0" applyFont="1" applyFill="1" applyBorder="1" applyAlignment="1" applyProtection="1">
      <alignment horizontal="center" vertical="center" wrapText="1"/>
    </xf>
    <xf numFmtId="0" fontId="2" fillId="8" borderId="6"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wrapText="1"/>
    </xf>
    <xf numFmtId="0" fontId="2" fillId="8" borderId="12" xfId="0" applyFont="1" applyFill="1" applyBorder="1" applyAlignment="1" applyProtection="1">
      <alignment horizontal="center" vertical="center" wrapText="1"/>
    </xf>
    <xf numFmtId="0" fontId="2" fillId="8" borderId="5" xfId="0" applyFont="1" applyFill="1" applyBorder="1" applyAlignment="1">
      <alignment horizontal="center" vertical="center" wrapText="1"/>
    </xf>
    <xf numFmtId="0" fontId="2" fillId="8" borderId="10" xfId="0" applyFont="1" applyFill="1" applyBorder="1" applyAlignment="1">
      <alignment horizontal="center" vertical="center" wrapText="1"/>
    </xf>
    <xf numFmtId="2" fontId="2" fillId="8" borderId="5" xfId="0" applyNumberFormat="1" applyFont="1" applyFill="1" applyBorder="1" applyAlignment="1">
      <alignment horizontal="center" vertical="center" wrapText="1"/>
    </xf>
    <xf numFmtId="2" fontId="2" fillId="8" borderId="6" xfId="0" applyNumberFormat="1" applyFont="1" applyFill="1" applyBorder="1" applyAlignment="1">
      <alignment horizontal="center" vertical="center" wrapText="1"/>
    </xf>
    <xf numFmtId="11" fontId="2" fillId="8" borderId="5" xfId="0" applyNumberFormat="1" applyFont="1" applyFill="1" applyBorder="1" applyAlignment="1">
      <alignment horizontal="center" vertical="center" wrapText="1"/>
    </xf>
    <xf numFmtId="164" fontId="5" fillId="8" borderId="0" xfId="0" applyNumberFormat="1" applyFont="1" applyFill="1" applyBorder="1" applyAlignment="1">
      <alignment horizontal="center" vertical="center" wrapText="1"/>
    </xf>
    <xf numFmtId="165" fontId="2" fillId="8" borderId="8" xfId="0" applyNumberFormat="1" applyFont="1" applyFill="1" applyBorder="1" applyAlignment="1">
      <alignment horizontal="center" vertical="center" wrapText="1"/>
    </xf>
    <xf numFmtId="1" fontId="2" fillId="8" borderId="8" xfId="0" applyNumberFormat="1"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5" borderId="7" xfId="0" applyFont="1" applyFill="1" applyBorder="1" applyAlignment="1">
      <alignment horizontal="center" vertical="center" wrapText="1"/>
    </xf>
    <xf numFmtId="167" fontId="11" fillId="2" borderId="0" xfId="0" applyNumberFormat="1" applyFont="1" applyFill="1" applyBorder="1" applyAlignment="1">
      <alignment horizontal="center" vertical="center" wrapText="1"/>
    </xf>
    <xf numFmtId="0" fontId="2" fillId="8" borderId="0" xfId="0" applyFont="1" applyFill="1" applyBorder="1" applyAlignment="1">
      <alignment vertical="center" wrapText="1"/>
    </xf>
    <xf numFmtId="0" fontId="25" fillId="5" borderId="53" xfId="0" applyFont="1" applyFill="1" applyBorder="1" applyAlignment="1">
      <alignment horizontal="center" vertical="center" wrapText="1"/>
    </xf>
    <xf numFmtId="165" fontId="2" fillId="8" borderId="5" xfId="0" applyNumberFormat="1" applyFont="1" applyFill="1" applyBorder="1" applyAlignment="1" applyProtection="1">
      <alignment horizontal="center" vertical="center" wrapText="1"/>
    </xf>
    <xf numFmtId="165" fontId="2" fillId="8" borderId="6" xfId="0" applyNumberFormat="1" applyFont="1" applyFill="1" applyBorder="1" applyAlignment="1" applyProtection="1">
      <alignment horizontal="center" vertical="center" wrapText="1"/>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11" fillId="2" borderId="4" xfId="0" applyFont="1" applyFill="1" applyBorder="1" applyAlignment="1">
      <alignment horizontal="center" vertical="center" wrapText="1"/>
    </xf>
    <xf numFmtId="11" fontId="2" fillId="8" borderId="6"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21" fillId="3" borderId="0" xfId="0" applyFont="1" applyFill="1" applyBorder="1" applyAlignment="1">
      <alignment vertical="center" wrapText="1"/>
    </xf>
    <xf numFmtId="0" fontId="28" fillId="8" borderId="0" xfId="0" applyFont="1" applyFill="1" applyBorder="1" applyAlignment="1">
      <alignment vertical="center" wrapText="1"/>
    </xf>
    <xf numFmtId="0" fontId="27" fillId="8" borderId="0" xfId="0" applyFont="1" applyFill="1" applyBorder="1" applyAlignment="1">
      <alignment vertical="center" wrapText="1"/>
    </xf>
    <xf numFmtId="0" fontId="21" fillId="2" borderId="0" xfId="0" applyFont="1" applyFill="1" applyBorder="1" applyAlignment="1">
      <alignment vertical="center" wrapText="1"/>
    </xf>
    <xf numFmtId="11" fontId="2" fillId="4" borderId="5" xfId="0" applyNumberFormat="1" applyFont="1" applyFill="1" applyBorder="1" applyAlignment="1" applyProtection="1">
      <alignment horizontal="center" vertical="center" wrapText="1"/>
      <protection locked="0"/>
    </xf>
    <xf numFmtId="2" fontId="2" fillId="4" borderId="10" xfId="0" applyNumberFormat="1"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8" borderId="53"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35" fillId="2" borderId="0" xfId="0" applyFont="1" applyFill="1" applyBorder="1" applyAlignment="1">
      <alignment vertical="center" wrapText="1"/>
    </xf>
    <xf numFmtId="0" fontId="27" fillId="2" borderId="0" xfId="0" applyFont="1" applyFill="1" applyBorder="1" applyAlignment="1">
      <alignment vertical="center" wrapText="1"/>
    </xf>
    <xf numFmtId="0" fontId="6" fillId="6" borderId="27" xfId="0" applyFont="1" applyFill="1" applyBorder="1" applyAlignment="1">
      <alignment horizontal="center" vertical="center" wrapText="1"/>
    </xf>
    <xf numFmtId="0" fontId="5" fillId="5" borderId="5"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26" fillId="5" borderId="55" xfId="0" applyFont="1" applyFill="1" applyBorder="1" applyAlignment="1">
      <alignment horizontal="center" vertical="center" wrapText="1"/>
    </xf>
    <xf numFmtId="0" fontId="39" fillId="5" borderId="55" xfId="0" applyFont="1" applyFill="1" applyBorder="1" applyAlignment="1">
      <alignment horizontal="center" vertical="center" wrapText="1"/>
    </xf>
    <xf numFmtId="0" fontId="2" fillId="2" borderId="63" xfId="0" applyFont="1" applyFill="1" applyBorder="1" applyAlignment="1">
      <alignment vertical="center" wrapText="1"/>
    </xf>
    <xf numFmtId="0" fontId="2" fillId="2" borderId="41" xfId="0" applyFont="1" applyFill="1" applyBorder="1" applyAlignment="1">
      <alignment vertical="center" wrapText="1"/>
    </xf>
    <xf numFmtId="0" fontId="35" fillId="5" borderId="22" xfId="0" applyFont="1" applyFill="1" applyBorder="1" applyAlignment="1">
      <alignment horizontal="left" vertical="center" wrapText="1"/>
    </xf>
    <xf numFmtId="0" fontId="35" fillId="2" borderId="0" xfId="0" applyFont="1" applyFill="1" applyBorder="1" applyAlignment="1">
      <alignment horizontal="left" vertical="center" wrapText="1"/>
    </xf>
    <xf numFmtId="0" fontId="40" fillId="5" borderId="22" xfId="0" applyFont="1" applyFill="1" applyBorder="1" applyAlignment="1">
      <alignment horizontal="left" vertical="center" wrapText="1"/>
    </xf>
    <xf numFmtId="168" fontId="13" fillId="8" borderId="5" xfId="0" applyNumberFormat="1" applyFont="1" applyFill="1" applyBorder="1" applyAlignment="1">
      <alignment horizontal="center" vertical="center" wrapText="1"/>
    </xf>
    <xf numFmtId="14" fontId="13" fillId="5" borderId="5" xfId="0" applyNumberFormat="1" applyFont="1" applyFill="1" applyBorder="1" applyAlignment="1">
      <alignment horizontal="center" vertical="center" wrapText="1"/>
    </xf>
    <xf numFmtId="2" fontId="13" fillId="8" borderId="5" xfId="0" applyNumberFormat="1" applyFont="1" applyFill="1" applyBorder="1" applyAlignment="1">
      <alignment horizontal="center" vertical="center" wrapText="1"/>
    </xf>
    <xf numFmtId="167" fontId="13" fillId="8" borderId="5" xfId="0" applyNumberFormat="1" applyFont="1" applyFill="1" applyBorder="1" applyAlignment="1">
      <alignment horizontal="center" vertical="center" wrapText="1"/>
    </xf>
    <xf numFmtId="168" fontId="13" fillId="5" borderId="5" xfId="0" applyNumberFormat="1" applyFont="1" applyFill="1" applyBorder="1" applyAlignment="1">
      <alignment horizontal="center" vertical="center" wrapText="1"/>
    </xf>
    <xf numFmtId="0" fontId="26" fillId="5" borderId="54"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8" borderId="54" xfId="0" applyFont="1" applyFill="1" applyBorder="1" applyAlignment="1">
      <alignment horizontal="center" vertical="center" wrapText="1"/>
    </xf>
    <xf numFmtId="0" fontId="13" fillId="5" borderId="54" xfId="0" applyFont="1" applyFill="1" applyBorder="1" applyAlignment="1">
      <alignment horizontal="center" vertical="center" wrapText="1"/>
    </xf>
    <xf numFmtId="0" fontId="25" fillId="5" borderId="55" xfId="0" applyFont="1" applyFill="1" applyBorder="1" applyAlignment="1">
      <alignment horizontal="center" vertical="center" wrapText="1"/>
    </xf>
    <xf numFmtId="0" fontId="22" fillId="2" borderId="26" xfId="0" applyFont="1" applyFill="1" applyBorder="1" applyAlignment="1">
      <alignment vertical="center" wrapText="1"/>
    </xf>
    <xf numFmtId="0" fontId="26" fillId="2" borderId="32" xfId="0" applyFont="1" applyFill="1" applyBorder="1" applyAlignment="1">
      <alignment vertical="center" wrapText="1"/>
    </xf>
    <xf numFmtId="167" fontId="13" fillId="8" borderId="7" xfId="0" applyNumberFormat="1" applyFont="1" applyFill="1" applyBorder="1" applyAlignment="1">
      <alignment horizontal="center" vertical="center" wrapText="1"/>
    </xf>
    <xf numFmtId="0" fontId="22" fillId="8" borderId="65" xfId="0" applyFont="1" applyFill="1" applyBorder="1" applyAlignment="1">
      <alignment vertical="center" wrapText="1"/>
    </xf>
    <xf numFmtId="0" fontId="2" fillId="8" borderId="65" xfId="0" applyFont="1" applyFill="1" applyBorder="1" applyAlignment="1">
      <alignment vertical="center" wrapText="1"/>
    </xf>
    <xf numFmtId="0" fontId="2" fillId="8" borderId="64" xfId="0" applyFont="1" applyFill="1" applyBorder="1" applyAlignment="1">
      <alignment vertical="center" wrapText="1"/>
    </xf>
    <xf numFmtId="0" fontId="13" fillId="5" borderId="10" xfId="0" applyFont="1" applyFill="1" applyBorder="1" applyAlignment="1">
      <alignment vertical="center" wrapText="1"/>
    </xf>
    <xf numFmtId="0" fontId="13" fillId="5" borderId="12" xfId="0" applyFont="1" applyFill="1" applyBorder="1" applyAlignment="1">
      <alignment vertical="center" wrapText="1"/>
    </xf>
    <xf numFmtId="0" fontId="13" fillId="8" borderId="66" xfId="0" applyFont="1" applyFill="1" applyBorder="1" applyAlignment="1">
      <alignment horizontal="center" vertical="center" wrapText="1"/>
    </xf>
    <xf numFmtId="164" fontId="2" fillId="8" borderId="58" xfId="0" applyNumberFormat="1" applyFont="1" applyFill="1" applyBorder="1" applyAlignment="1">
      <alignment vertical="center" wrapText="1"/>
    </xf>
    <xf numFmtId="10" fontId="7" fillId="8" borderId="43" xfId="0" applyNumberFormat="1" applyFont="1" applyFill="1" applyBorder="1" applyAlignment="1">
      <alignment horizontal="center" vertical="center" wrapText="1"/>
    </xf>
    <xf numFmtId="1" fontId="7" fillId="8" borderId="43" xfId="0" applyNumberFormat="1" applyFont="1" applyFill="1" applyBorder="1" applyAlignment="1">
      <alignment horizontal="center" vertical="center" wrapText="1"/>
    </xf>
    <xf numFmtId="0" fontId="26" fillId="5" borderId="54" xfId="0" applyFont="1" applyFill="1" applyBorder="1" applyAlignment="1">
      <alignment horizontal="center" wrapText="1"/>
    </xf>
    <xf numFmtId="0" fontId="30" fillId="5" borderId="33" xfId="0" applyFont="1" applyFill="1" applyBorder="1" applyAlignment="1">
      <alignment vertical="center" wrapText="1"/>
    </xf>
    <xf numFmtId="164" fontId="7" fillId="8" borderId="10" xfId="0" applyNumberFormat="1" applyFont="1" applyFill="1" applyBorder="1" applyAlignment="1">
      <alignment horizontal="center" vertical="center" wrapText="1"/>
    </xf>
    <xf numFmtId="2" fontId="2" fillId="8" borderId="53" xfId="0" applyNumberFormat="1" applyFont="1" applyFill="1" applyBorder="1" applyAlignment="1">
      <alignment horizontal="center" vertical="center" wrapText="1"/>
    </xf>
    <xf numFmtId="2" fontId="2" fillId="5" borderId="56" xfId="0" applyNumberFormat="1" applyFont="1" applyFill="1" applyBorder="1" applyAlignment="1">
      <alignment horizontal="center" vertical="center" wrapText="1"/>
    </xf>
    <xf numFmtId="0" fontId="2" fillId="2" borderId="2" xfId="0" applyFont="1" applyFill="1" applyBorder="1" applyAlignment="1">
      <alignment vertical="center" wrapText="1"/>
    </xf>
    <xf numFmtId="0" fontId="3" fillId="5" borderId="68" xfId="0" applyFont="1" applyFill="1" applyBorder="1" applyAlignment="1">
      <alignment horizontal="center" vertical="center" wrapText="1"/>
    </xf>
    <xf numFmtId="168" fontId="2" fillId="5" borderId="56" xfId="0" applyNumberFormat="1" applyFont="1" applyFill="1" applyBorder="1" applyAlignment="1" applyProtection="1">
      <alignment horizontal="center" vertical="center"/>
    </xf>
    <xf numFmtId="0" fontId="35" fillId="2" borderId="2" xfId="0" applyFont="1" applyFill="1" applyBorder="1" applyAlignment="1">
      <alignment horizontal="left" vertical="center" wrapText="1"/>
    </xf>
    <xf numFmtId="168" fontId="18" fillId="2" borderId="3" xfId="0" applyNumberFormat="1" applyFont="1" applyFill="1" applyBorder="1" applyAlignment="1" applyProtection="1">
      <alignment vertical="center"/>
    </xf>
    <xf numFmtId="168" fontId="2" fillId="2" borderId="3" xfId="0" applyNumberFormat="1" applyFont="1" applyFill="1" applyBorder="1" applyAlignment="1">
      <alignment vertical="center" wrapText="1"/>
    </xf>
    <xf numFmtId="0" fontId="35" fillId="2" borderId="2" xfId="0" applyFont="1" applyFill="1" applyBorder="1" applyAlignment="1">
      <alignment vertical="center" wrapText="1"/>
    </xf>
    <xf numFmtId="0" fontId="13" fillId="2" borderId="3" xfId="0" applyFont="1" applyFill="1" applyBorder="1" applyAlignment="1">
      <alignment vertical="center" wrapText="1"/>
    </xf>
    <xf numFmtId="0" fontId="35" fillId="5" borderId="52" xfId="0" applyFont="1" applyFill="1" applyBorder="1" applyAlignment="1">
      <alignment horizontal="left" vertical="center" wrapText="1"/>
    </xf>
    <xf numFmtId="0" fontId="2" fillId="5" borderId="52" xfId="0" applyFont="1" applyFill="1" applyBorder="1" applyAlignment="1">
      <alignment vertical="center" wrapText="1"/>
    </xf>
    <xf numFmtId="0" fontId="2" fillId="5" borderId="62" xfId="0" applyFont="1" applyFill="1" applyBorder="1" applyAlignment="1">
      <alignment vertical="center" wrapText="1"/>
    </xf>
    <xf numFmtId="1" fontId="2" fillId="8" borderId="11" xfId="0" applyNumberFormat="1" applyFont="1" applyFill="1" applyBorder="1" applyAlignment="1">
      <alignment horizontal="center" vertical="center" wrapText="1"/>
    </xf>
    <xf numFmtId="168" fontId="2" fillId="5" borderId="57" xfId="0" applyNumberFormat="1" applyFont="1" applyFill="1" applyBorder="1" applyAlignment="1" applyProtection="1">
      <alignment horizontal="center" vertical="center"/>
    </xf>
    <xf numFmtId="2" fontId="2" fillId="8" borderId="7"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0" borderId="0" xfId="0" applyBorder="1"/>
    <xf numFmtId="164" fontId="7" fillId="8" borderId="7" xfId="0" applyNumberFormat="1" applyFont="1" applyFill="1" applyBorder="1" applyAlignment="1">
      <alignment horizontal="center" vertical="center" wrapText="1"/>
    </xf>
    <xf numFmtId="164" fontId="7" fillId="8" borderId="50" xfId="0" applyNumberFormat="1" applyFont="1" applyFill="1" applyBorder="1" applyAlignment="1">
      <alignment horizontal="center" vertical="center" wrapText="1"/>
    </xf>
    <xf numFmtId="164" fontId="2" fillId="8" borderId="43" xfId="0" applyNumberFormat="1" applyFont="1" applyFill="1" applyBorder="1" applyAlignment="1">
      <alignment vertical="center" wrapText="1"/>
    </xf>
    <xf numFmtId="164" fontId="5" fillId="11" borderId="0" xfId="0" applyNumberFormat="1" applyFont="1" applyFill="1" applyBorder="1" applyAlignment="1">
      <alignment horizontal="center" vertical="center" wrapText="1"/>
    </xf>
    <xf numFmtId="0" fontId="30" fillId="5" borderId="2" xfId="0" applyFont="1" applyFill="1" applyBorder="1" applyAlignment="1">
      <alignment vertical="center" wrapText="1"/>
    </xf>
    <xf numFmtId="0" fontId="30" fillId="2" borderId="0" xfId="0" applyFont="1" applyFill="1" applyBorder="1" applyAlignment="1">
      <alignment vertical="center" wrapText="1"/>
    </xf>
    <xf numFmtId="164" fontId="7" fillId="2" borderId="0" xfId="0" applyNumberFormat="1" applyFont="1" applyFill="1" applyBorder="1" applyAlignment="1">
      <alignment horizontal="center" vertical="center" wrapText="1"/>
    </xf>
    <xf numFmtId="164" fontId="2" fillId="2" borderId="0" xfId="0" applyNumberFormat="1" applyFont="1" applyFill="1" applyBorder="1" applyAlignment="1">
      <alignment vertical="center" wrapText="1"/>
    </xf>
    <xf numFmtId="2" fontId="7" fillId="2" borderId="0" xfId="0" applyNumberFormat="1" applyFont="1" applyFill="1" applyBorder="1" applyAlignment="1">
      <alignment horizontal="center" vertical="center" wrapText="1"/>
    </xf>
    <xf numFmtId="0" fontId="30" fillId="5" borderId="9" xfId="0" applyFont="1" applyFill="1" applyBorder="1" applyAlignment="1">
      <alignment vertical="center" wrapText="1"/>
    </xf>
    <xf numFmtId="164" fontId="7" fillId="8" borderId="24" xfId="0" applyNumberFormat="1" applyFont="1" applyFill="1" applyBorder="1" applyAlignment="1">
      <alignment horizontal="center" vertical="center" wrapText="1"/>
    </xf>
    <xf numFmtId="2" fontId="7" fillId="8" borderId="35" xfId="0" applyNumberFormat="1" applyFont="1" applyFill="1" applyBorder="1" applyAlignment="1">
      <alignment horizontal="center" vertical="center" wrapText="1"/>
    </xf>
    <xf numFmtId="0" fontId="29" fillId="5" borderId="61" xfId="0" applyFont="1" applyFill="1" applyBorder="1" applyAlignment="1">
      <alignment horizontal="center" vertical="center" wrapText="1"/>
    </xf>
    <xf numFmtId="0" fontId="29" fillId="5" borderId="41" xfId="0" applyFont="1" applyFill="1" applyBorder="1" applyAlignment="1">
      <alignment horizontal="center" vertical="center" wrapText="1"/>
    </xf>
    <xf numFmtId="0" fontId="34" fillId="5" borderId="41" xfId="0" applyFont="1" applyFill="1" applyBorder="1" applyAlignment="1">
      <alignment horizontal="center" vertical="center" wrapText="1"/>
    </xf>
    <xf numFmtId="0" fontId="42" fillId="5" borderId="21" xfId="0" applyFont="1" applyFill="1" applyBorder="1" applyAlignment="1">
      <alignment horizontal="center" vertical="center" wrapText="1"/>
    </xf>
    <xf numFmtId="165" fontId="13" fillId="8" borderId="5" xfId="0" applyNumberFormat="1" applyFont="1" applyFill="1" applyBorder="1" applyAlignment="1">
      <alignment horizontal="center" vertical="center" wrapText="1"/>
    </xf>
    <xf numFmtId="0" fontId="26" fillId="5" borderId="54" xfId="0" applyFont="1" applyFill="1" applyBorder="1" applyAlignment="1">
      <alignment horizontal="center" vertical="center" wrapText="1"/>
    </xf>
    <xf numFmtId="2" fontId="2" fillId="5" borderId="12" xfId="0" applyNumberFormat="1" applyFont="1" applyFill="1" applyBorder="1" applyAlignment="1">
      <alignment horizontal="center" vertical="center" wrapText="1"/>
    </xf>
    <xf numFmtId="168" fontId="2" fillId="5" borderId="6" xfId="0" applyNumberFormat="1" applyFont="1" applyFill="1" applyBorder="1" applyAlignment="1">
      <alignment horizontal="center" vertical="center" wrapText="1"/>
    </xf>
    <xf numFmtId="1" fontId="2" fillId="8" borderId="5" xfId="0" applyNumberFormat="1" applyFont="1" applyFill="1" applyBorder="1" applyAlignment="1" applyProtection="1">
      <alignment horizontal="center" vertical="center" wrapText="1"/>
    </xf>
    <xf numFmtId="0" fontId="23" fillId="5" borderId="5" xfId="0" applyFont="1" applyFill="1" applyBorder="1" applyAlignment="1">
      <alignment vertical="center" wrapText="1"/>
    </xf>
    <xf numFmtId="2" fontId="35" fillId="5" borderId="5" xfId="0" applyNumberFormat="1" applyFont="1" applyFill="1" applyBorder="1" applyAlignment="1">
      <alignment horizontal="center" vertical="center" wrapText="1"/>
    </xf>
    <xf numFmtId="11" fontId="13" fillId="8" borderId="5" xfId="0" applyNumberFormat="1" applyFont="1" applyFill="1" applyBorder="1" applyAlignment="1">
      <alignment horizontal="center" vertical="center" wrapText="1"/>
    </xf>
    <xf numFmtId="164" fontId="35" fillId="5" borderId="5" xfId="0" applyNumberFormat="1" applyFont="1" applyFill="1" applyBorder="1" applyAlignment="1">
      <alignment horizontal="center" vertical="center" wrapText="1"/>
    </xf>
    <xf numFmtId="0" fontId="35" fillId="5" borderId="5" xfId="0" applyFont="1" applyFill="1" applyBorder="1" applyAlignment="1">
      <alignment horizontal="center" vertical="center" wrapText="1"/>
    </xf>
    <xf numFmtId="0" fontId="35" fillId="5" borderId="5" xfId="0" applyFont="1" applyFill="1" applyBorder="1" applyAlignment="1">
      <alignment vertical="center" wrapText="1"/>
    </xf>
    <xf numFmtId="11" fontId="35" fillId="5" borderId="5" xfId="0" applyNumberFormat="1" applyFont="1" applyFill="1" applyBorder="1" applyAlignment="1">
      <alignment horizontal="center" vertical="center" wrapText="1"/>
    </xf>
    <xf numFmtId="0" fontId="49" fillId="5" borderId="5" xfId="0" applyFont="1" applyFill="1" applyBorder="1" applyAlignment="1">
      <alignment horizontal="center" vertical="center" wrapText="1"/>
    </xf>
    <xf numFmtId="0" fontId="13" fillId="12" borderId="10" xfId="0" applyFont="1" applyFill="1" applyBorder="1" applyAlignment="1">
      <alignment horizontal="center" vertical="center" wrapText="1"/>
    </xf>
    <xf numFmtId="2" fontId="7" fillId="8" borderId="30" xfId="0" applyNumberFormat="1" applyFont="1" applyFill="1" applyBorder="1" applyAlignment="1">
      <alignment horizontal="center" vertical="center" wrapText="1"/>
    </xf>
    <xf numFmtId="0" fontId="43" fillId="10" borderId="5" xfId="0" applyFont="1" applyFill="1" applyBorder="1" applyAlignment="1" applyProtection="1">
      <alignment horizontal="center"/>
      <protection locked="0"/>
    </xf>
    <xf numFmtId="2" fontId="0" fillId="2" borderId="5" xfId="0" applyNumberFormat="1" applyFill="1" applyBorder="1" applyAlignment="1">
      <alignment horizontal="center" vertical="center"/>
    </xf>
    <xf numFmtId="0" fontId="51" fillId="5" borderId="38" xfId="0" applyFont="1" applyFill="1" applyBorder="1" applyAlignment="1">
      <alignment horizontal="center" vertical="center" wrapText="1"/>
    </xf>
    <xf numFmtId="0" fontId="51" fillId="5" borderId="69" xfId="0" applyFont="1" applyFill="1" applyBorder="1" applyAlignment="1">
      <alignment horizontal="center" vertical="center" wrapText="1"/>
    </xf>
    <xf numFmtId="0" fontId="52" fillId="5" borderId="4" xfId="0" applyFont="1" applyFill="1" applyBorder="1" applyAlignment="1" applyProtection="1">
      <alignment horizontal="left" vertical="center" wrapText="1"/>
    </xf>
    <xf numFmtId="0" fontId="52" fillId="5" borderId="9" xfId="0" applyFont="1" applyFill="1" applyBorder="1" applyAlignment="1" applyProtection="1">
      <alignment horizontal="left" vertical="center" wrapText="1"/>
    </xf>
    <xf numFmtId="0" fontId="52" fillId="5" borderId="29" xfId="0" applyFont="1" applyFill="1" applyBorder="1" applyAlignment="1" applyProtection="1">
      <alignment horizontal="center" vertical="center" wrapText="1"/>
    </xf>
    <xf numFmtId="0" fontId="52" fillId="5" borderId="30" xfId="0" applyFont="1" applyFill="1" applyBorder="1" applyAlignment="1" applyProtection="1">
      <alignment horizontal="center" vertical="center" wrapText="1"/>
    </xf>
    <xf numFmtId="0" fontId="52" fillId="5" borderId="30" xfId="0" applyFont="1" applyFill="1" applyBorder="1" applyAlignment="1">
      <alignment vertical="center" wrapText="1"/>
    </xf>
    <xf numFmtId="0" fontId="52" fillId="5" borderId="30" xfId="0" applyFont="1" applyFill="1" applyBorder="1" applyAlignment="1">
      <alignment horizontal="center" vertical="center" wrapText="1"/>
    </xf>
    <xf numFmtId="0" fontId="52" fillId="5" borderId="37" xfId="0" applyFont="1" applyFill="1" applyBorder="1" applyAlignment="1" applyProtection="1">
      <alignment horizontal="center" vertical="center" wrapText="1"/>
    </xf>
    <xf numFmtId="2" fontId="2" fillId="2" borderId="5" xfId="0" applyNumberFormat="1" applyFont="1" applyFill="1" applyBorder="1" applyAlignment="1">
      <alignment horizontal="center" vertical="center" wrapText="1"/>
    </xf>
    <xf numFmtId="0" fontId="0" fillId="2" borderId="75" xfId="0" applyFill="1" applyBorder="1" applyAlignment="1">
      <alignment vertical="center" wrapText="1"/>
    </xf>
    <xf numFmtId="0" fontId="0" fillId="0" borderId="0" xfId="0" applyAlignment="1">
      <alignment horizontal="center" vertical="center" wrapText="1"/>
    </xf>
    <xf numFmtId="0" fontId="0" fillId="0" borderId="0" xfId="0" applyBorder="1" applyAlignment="1">
      <alignment vertical="center" wrapText="1"/>
    </xf>
    <xf numFmtId="0" fontId="58" fillId="0" borderId="0" xfId="0" applyFont="1" applyBorder="1" applyAlignment="1">
      <alignment horizontal="left" vertical="center" wrapText="1"/>
    </xf>
    <xf numFmtId="0" fontId="59" fillId="0" borderId="0" xfId="0" applyFont="1" applyBorder="1" applyAlignment="1">
      <alignment horizontal="left" vertical="center" wrapText="1"/>
    </xf>
    <xf numFmtId="0" fontId="60" fillId="0" borderId="0" xfId="0" applyFont="1" applyAlignment="1">
      <alignment horizontal="left" vertical="center" wrapText="1"/>
    </xf>
    <xf numFmtId="0" fontId="0" fillId="0" borderId="0" xfId="0" applyAlignment="1">
      <alignment horizontal="left" vertical="center" wrapText="1"/>
    </xf>
    <xf numFmtId="0" fontId="57" fillId="0" borderId="0" xfId="0" applyFont="1" applyBorder="1" applyAlignment="1">
      <alignment horizontal="left" vertical="center" wrapText="1"/>
    </xf>
    <xf numFmtId="0" fontId="0" fillId="0" borderId="0" xfId="0" applyBorder="1" applyAlignment="1">
      <alignment horizontal="left" vertical="center" wrapText="1"/>
    </xf>
    <xf numFmtId="0" fontId="62" fillId="0" borderId="0" xfId="0" applyFont="1" applyBorder="1" applyAlignment="1">
      <alignment horizontal="left" vertical="center" wrapText="1"/>
    </xf>
    <xf numFmtId="0" fontId="0" fillId="0" borderId="0" xfId="0" applyBorder="1" applyAlignment="1"/>
    <xf numFmtId="0" fontId="63" fillId="0" borderId="0" xfId="0" applyFont="1" applyAlignment="1">
      <alignment horizontal="left" vertical="center" wrapText="1"/>
    </xf>
    <xf numFmtId="0" fontId="63" fillId="0" borderId="0" xfId="0" applyFont="1" applyAlignment="1">
      <alignment horizontal="justify" vertical="justify" wrapText="1"/>
    </xf>
    <xf numFmtId="0" fontId="64" fillId="0" borderId="0" xfId="0" applyFont="1" applyAlignment="1"/>
    <xf numFmtId="0" fontId="60" fillId="0" borderId="0" xfId="0" applyFont="1" applyAlignment="1"/>
    <xf numFmtId="0" fontId="0" fillId="0" borderId="0" xfId="0" applyAlignment="1"/>
    <xf numFmtId="166" fontId="64" fillId="0" borderId="0" xfId="0" applyNumberFormat="1" applyFont="1" applyAlignment="1">
      <alignment horizontal="left"/>
    </xf>
    <xf numFmtId="0" fontId="67" fillId="0" borderId="0" xfId="0" applyFont="1" applyAlignment="1">
      <alignment horizontal="left" vertical="center" wrapText="1"/>
    </xf>
    <xf numFmtId="0" fontId="56" fillId="0" borderId="0" xfId="0" applyFont="1" applyBorder="1" applyAlignment="1">
      <alignment horizontal="left" vertical="center" wrapText="1"/>
    </xf>
    <xf numFmtId="0" fontId="0" fillId="0" borderId="0" xfId="0" applyFont="1"/>
    <xf numFmtId="0" fontId="44" fillId="0" borderId="0" xfId="0" applyFont="1"/>
    <xf numFmtId="0" fontId="68" fillId="0" borderId="0" xfId="0" applyFont="1" applyBorder="1" applyAlignment="1">
      <alignment horizontal="left" vertical="center" wrapText="1"/>
    </xf>
    <xf numFmtId="0" fontId="44" fillId="0" borderId="0" xfId="0" applyFont="1" applyAlignment="1">
      <alignment horizontal="center" vertical="center" wrapText="1"/>
    </xf>
    <xf numFmtId="0" fontId="0" fillId="0" borderId="0" xfId="0" applyAlignment="1">
      <alignment horizontal="left"/>
    </xf>
    <xf numFmtId="0" fontId="0" fillId="0" borderId="0" xfId="0" applyFont="1" applyAlignment="1">
      <alignment vertical="center" wrapText="1"/>
    </xf>
    <xf numFmtId="14" fontId="44" fillId="0" borderId="0" xfId="0" applyNumberFormat="1" applyFont="1" applyAlignment="1">
      <alignment vertical="center" wrapText="1"/>
    </xf>
    <xf numFmtId="0" fontId="44" fillId="0" borderId="0" xfId="0" applyFont="1" applyAlignment="1">
      <alignment vertical="center" wrapText="1"/>
    </xf>
    <xf numFmtId="0" fontId="44" fillId="0" borderId="0" xfId="0" applyFont="1" applyAlignment="1">
      <alignment horizontal="left"/>
    </xf>
    <xf numFmtId="0" fontId="70" fillId="0" borderId="0" xfId="0" applyFont="1" applyAlignment="1">
      <alignment horizontal="justify" vertical="center"/>
    </xf>
    <xf numFmtId="0" fontId="71" fillId="0" borderId="0" xfId="0" applyFont="1" applyAlignment="1">
      <alignment horizontal="center"/>
    </xf>
    <xf numFmtId="0" fontId="71" fillId="0" borderId="0" xfId="0" applyFont="1"/>
    <xf numFmtId="0" fontId="66" fillId="0" borderId="0" xfId="0" applyFont="1" applyBorder="1" applyAlignment="1">
      <alignment horizontal="center" vertical="center" wrapText="1"/>
    </xf>
    <xf numFmtId="0" fontId="72" fillId="0" borderId="0" xfId="0" applyFont="1" applyAlignment="1">
      <alignment horizontal="justify" vertical="center"/>
    </xf>
    <xf numFmtId="0" fontId="67" fillId="0" borderId="0" xfId="0" applyFont="1" applyAlignment="1">
      <alignment vertical="center"/>
    </xf>
    <xf numFmtId="0" fontId="63" fillId="0" borderId="0" xfId="0" applyFont="1" applyBorder="1" applyAlignment="1">
      <alignment horizontal="left" vertical="center" wrapText="1"/>
    </xf>
    <xf numFmtId="0" fontId="62" fillId="0" borderId="0" xfId="0" applyFont="1" applyBorder="1" applyAlignment="1">
      <alignment horizontal="center" vertical="center" wrapText="1"/>
    </xf>
    <xf numFmtId="0" fontId="57" fillId="0" borderId="0" xfId="0" applyFont="1" applyAlignment="1">
      <alignment horizontal="justify" vertical="justify" wrapText="1"/>
    </xf>
    <xf numFmtId="0" fontId="46" fillId="0" borderId="76" xfId="0" applyFont="1" applyBorder="1" applyAlignment="1">
      <alignment horizontal="center" vertical="center" wrapText="1"/>
    </xf>
    <xf numFmtId="0" fontId="66" fillId="0" borderId="5" xfId="0" applyFont="1" applyBorder="1" applyAlignment="1">
      <alignment horizontal="center" vertical="center" wrapText="1"/>
    </xf>
    <xf numFmtId="0" fontId="66" fillId="0" borderId="10" xfId="0" applyFont="1" applyBorder="1" applyAlignment="1">
      <alignment horizontal="center" vertical="center" wrapText="1"/>
    </xf>
    <xf numFmtId="0" fontId="77" fillId="0" borderId="0" xfId="0" applyFont="1" applyAlignment="1">
      <alignment horizontal="left" vertical="center"/>
    </xf>
    <xf numFmtId="0" fontId="0" fillId="0" borderId="75" xfId="0" applyBorder="1"/>
    <xf numFmtId="0" fontId="50" fillId="4" borderId="14" xfId="0" applyFont="1" applyFill="1" applyBorder="1" applyAlignment="1">
      <alignment horizontal="centerContinuous" vertical="center" wrapText="1"/>
    </xf>
    <xf numFmtId="0" fontId="50" fillId="4" borderId="70" xfId="0" applyFont="1" applyFill="1" applyBorder="1" applyAlignment="1">
      <alignment horizontal="centerContinuous" vertical="center" wrapText="1"/>
    </xf>
    <xf numFmtId="0" fontId="53" fillId="4" borderId="69" xfId="0" applyFont="1" applyFill="1" applyBorder="1" applyAlignment="1">
      <alignment horizontal="centerContinuous" vertical="center" wrapText="1"/>
    </xf>
    <xf numFmtId="0" fontId="45" fillId="4" borderId="15" xfId="0" applyFont="1" applyFill="1" applyBorder="1" applyAlignment="1">
      <alignment horizontal="centerContinuous" vertical="center" wrapText="1"/>
    </xf>
    <xf numFmtId="14" fontId="45" fillId="4" borderId="13" xfId="0" applyNumberFormat="1" applyFont="1" applyFill="1" applyBorder="1" applyAlignment="1">
      <alignment horizontal="centerContinuous" vertical="center" wrapText="1"/>
    </xf>
    <xf numFmtId="0" fontId="53" fillId="4" borderId="70" xfId="0" applyFont="1" applyFill="1" applyBorder="1" applyAlignment="1">
      <alignment horizontal="centerContinuous" vertical="center" wrapText="1"/>
    </xf>
    <xf numFmtId="0" fontId="53" fillId="4" borderId="38" xfId="0" applyFont="1" applyFill="1" applyBorder="1" applyAlignment="1">
      <alignment horizontal="centerContinuous" vertical="center" wrapText="1"/>
    </xf>
    <xf numFmtId="0" fontId="78" fillId="2" borderId="0" xfId="0" applyFont="1" applyFill="1" applyBorder="1" applyAlignment="1">
      <alignment horizontal="center" vertical="center" wrapText="1"/>
    </xf>
    <xf numFmtId="0" fontId="79" fillId="5" borderId="69" xfId="0" applyFont="1" applyFill="1" applyBorder="1" applyAlignment="1">
      <alignment horizontal="center" vertical="center" wrapText="1"/>
    </xf>
    <xf numFmtId="1" fontId="45" fillId="4" borderId="13" xfId="0" applyNumberFormat="1" applyFont="1" applyFill="1" applyBorder="1" applyAlignment="1">
      <alignment horizontal="centerContinuous" vertical="center" wrapText="1"/>
    </xf>
    <xf numFmtId="1" fontId="45" fillId="4" borderId="73" xfId="0" applyNumberFormat="1" applyFont="1" applyFill="1" applyBorder="1" applyAlignment="1">
      <alignment horizontal="centerContinuous" vertical="center" wrapText="1"/>
    </xf>
    <xf numFmtId="14" fontId="66" fillId="0" borderId="5" xfId="0" applyNumberFormat="1" applyFont="1" applyBorder="1" applyAlignment="1">
      <alignment horizontal="center" vertical="center" wrapText="1"/>
    </xf>
    <xf numFmtId="1" fontId="66" fillId="0" borderId="5" xfId="0" applyNumberFormat="1" applyFont="1" applyBorder="1" applyAlignment="1">
      <alignment horizontal="center" vertical="center" wrapText="1"/>
    </xf>
    <xf numFmtId="2" fontId="7" fillId="8" borderId="24" xfId="0" applyNumberFormat="1" applyFont="1" applyFill="1" applyBorder="1" applyAlignment="1">
      <alignment horizontal="center" vertical="center" wrapText="1"/>
    </xf>
    <xf numFmtId="2" fontId="7" fillId="8" borderId="50" xfId="0" applyNumberFormat="1"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54" xfId="0" applyFont="1" applyFill="1" applyBorder="1" applyAlignment="1">
      <alignment horizontal="center" vertical="center" wrapText="1"/>
    </xf>
    <xf numFmtId="0" fontId="71" fillId="0" borderId="0" xfId="0" applyFont="1" applyBorder="1" applyAlignment="1">
      <alignment horizontal="center"/>
    </xf>
    <xf numFmtId="0" fontId="71" fillId="0" borderId="0" xfId="0" applyFont="1" applyBorder="1"/>
    <xf numFmtId="0" fontId="63" fillId="0" borderId="0" xfId="0" applyFont="1" applyBorder="1" applyAlignment="1">
      <alignment horizontal="justify" vertical="justify" wrapText="1"/>
    </xf>
    <xf numFmtId="0" fontId="66" fillId="0" borderId="17" xfId="0" applyFont="1" applyBorder="1" applyAlignment="1">
      <alignment horizontal="left" vertical="center" wrapText="1"/>
    </xf>
    <xf numFmtId="0" fontId="66" fillId="0" borderId="17" xfId="0" applyFont="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5" fillId="5" borderId="66" xfId="0" applyFont="1" applyFill="1" applyBorder="1" applyAlignment="1">
      <alignment horizontal="left" vertical="center" wrapText="1"/>
    </xf>
    <xf numFmtId="0" fontId="35" fillId="5" borderId="22" xfId="0" applyFont="1" applyFill="1" applyBorder="1" applyAlignment="1">
      <alignment horizontal="left" vertical="center" wrapText="1"/>
    </xf>
    <xf numFmtId="0" fontId="45" fillId="5" borderId="1" xfId="0" applyFont="1" applyFill="1" applyBorder="1" applyAlignment="1">
      <alignment horizontal="center" vertical="center" wrapText="1"/>
    </xf>
    <xf numFmtId="0" fontId="45" fillId="5" borderId="3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6" fillId="5" borderId="33" xfId="0" applyFont="1" applyFill="1" applyBorder="1" applyAlignment="1">
      <alignment horizontal="center" vertical="center" wrapText="1"/>
    </xf>
    <xf numFmtId="0" fontId="26" fillId="5" borderId="41" xfId="0" applyFont="1" applyFill="1" applyBorder="1" applyAlignment="1">
      <alignment horizontal="center" vertical="center" wrapText="1"/>
    </xf>
    <xf numFmtId="0" fontId="23" fillId="5" borderId="66"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66" xfId="0" applyFont="1" applyFill="1" applyBorder="1" applyAlignment="1">
      <alignment horizontal="left" vertical="center" wrapText="1"/>
    </xf>
    <xf numFmtId="0" fontId="23" fillId="5" borderId="19" xfId="0" applyFont="1" applyFill="1" applyBorder="1" applyAlignment="1">
      <alignment horizontal="left" vertical="center" wrapText="1"/>
    </xf>
    <xf numFmtId="0" fontId="52" fillId="5" borderId="4" xfId="0" applyFont="1" applyFill="1" applyBorder="1" applyAlignment="1">
      <alignment horizontal="left" vertical="center" wrapText="1"/>
    </xf>
    <xf numFmtId="0" fontId="52" fillId="5" borderId="5" xfId="0" applyFont="1" applyFill="1" applyBorder="1" applyAlignment="1">
      <alignment horizontal="left" vertical="center" wrapText="1"/>
    </xf>
    <xf numFmtId="0" fontId="53" fillId="5" borderId="63" xfId="0" applyFont="1" applyFill="1" applyBorder="1" applyAlignment="1" applyProtection="1">
      <alignment horizontal="center" vertical="center" wrapText="1"/>
    </xf>
    <xf numFmtId="0" fontId="53" fillId="5" borderId="41" xfId="0" applyFont="1" applyFill="1" applyBorder="1" applyAlignment="1" applyProtection="1">
      <alignment horizontal="center" vertical="center" wrapText="1"/>
    </xf>
    <xf numFmtId="0" fontId="5" fillId="5" borderId="54"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5" fillId="5" borderId="67" xfId="0" applyFont="1" applyFill="1" applyBorder="1" applyAlignment="1">
      <alignment horizontal="center" vertical="center" wrapText="1"/>
    </xf>
    <xf numFmtId="0" fontId="35" fillId="5" borderId="52" xfId="0" applyFont="1" applyFill="1" applyBorder="1" applyAlignment="1">
      <alignment horizontal="center" vertical="center" wrapText="1"/>
    </xf>
    <xf numFmtId="0" fontId="52" fillId="5" borderId="9" xfId="0" applyFont="1" applyFill="1" applyBorder="1" applyAlignment="1">
      <alignment horizontal="left" vertical="center" wrapText="1"/>
    </xf>
    <xf numFmtId="0" fontId="52" fillId="5" borderId="10" xfId="0" applyFont="1" applyFill="1" applyBorder="1" applyAlignment="1">
      <alignment horizontal="left" vertical="center" wrapText="1"/>
    </xf>
    <xf numFmtId="0" fontId="26" fillId="5" borderId="54" xfId="0" applyFont="1" applyFill="1" applyBorder="1" applyAlignment="1">
      <alignment horizontal="center" vertical="center" wrapText="1"/>
    </xf>
    <xf numFmtId="0" fontId="1" fillId="3" borderId="66"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37" fillId="5" borderId="61" xfId="0" applyFont="1" applyFill="1" applyBorder="1" applyAlignment="1">
      <alignment horizontal="center" vertical="center" wrapText="1"/>
    </xf>
    <xf numFmtId="0" fontId="37" fillId="5" borderId="54" xfId="0" applyFont="1" applyFill="1" applyBorder="1" applyAlignment="1">
      <alignment horizontal="center" vertical="center" wrapText="1"/>
    </xf>
    <xf numFmtId="0" fontId="3" fillId="5" borderId="4"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2"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42"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3" fillId="5" borderId="6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53" fillId="5" borderId="29" xfId="0" applyFont="1" applyFill="1" applyBorder="1" applyAlignment="1">
      <alignment horizontal="center" vertical="center" wrapText="1"/>
    </xf>
    <xf numFmtId="0" fontId="53" fillId="5" borderId="30" xfId="0" applyFont="1" applyFill="1" applyBorder="1" applyAlignment="1">
      <alignment horizontal="center" vertical="center" wrapText="1"/>
    </xf>
    <xf numFmtId="0" fontId="37" fillId="5" borderId="30"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36" fillId="5" borderId="30" xfId="0" applyFont="1" applyFill="1" applyBorder="1" applyAlignment="1">
      <alignment horizontal="center" vertical="center" wrapText="1"/>
    </xf>
    <xf numFmtId="0" fontId="36" fillId="5" borderId="5" xfId="0" applyFont="1" applyFill="1" applyBorder="1" applyAlignment="1">
      <alignment horizontal="center" vertical="center" wrapText="1"/>
    </xf>
    <xf numFmtId="0" fontId="37" fillId="5" borderId="29"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54" fillId="5" borderId="30" xfId="0" applyFont="1" applyFill="1" applyBorder="1" applyAlignment="1">
      <alignment horizontal="center" vertical="center" wrapText="1"/>
    </xf>
    <xf numFmtId="0" fontId="54" fillId="5" borderId="5" xfId="0" applyFont="1" applyFill="1" applyBorder="1" applyAlignment="1">
      <alignment horizontal="center" vertical="center" wrapText="1"/>
    </xf>
    <xf numFmtId="0" fontId="53" fillId="5" borderId="21" xfId="0" applyFont="1" applyFill="1" applyBorder="1" applyAlignment="1" applyProtection="1">
      <alignment horizontal="center" vertical="center" wrapText="1"/>
    </xf>
    <xf numFmtId="0" fontId="54" fillId="5" borderId="37" xfId="0" applyFont="1" applyFill="1" applyBorder="1" applyAlignment="1">
      <alignment horizontal="center" vertical="center" wrapText="1"/>
    </xf>
    <xf numFmtId="0" fontId="54" fillId="5" borderId="6" xfId="0" applyFont="1" applyFill="1" applyBorder="1" applyAlignment="1">
      <alignment horizontal="center" vertical="center" wrapText="1"/>
    </xf>
    <xf numFmtId="0" fontId="3" fillId="5" borderId="61" xfId="0" applyFont="1" applyFill="1" applyBorder="1" applyAlignment="1">
      <alignment horizontal="left" vertical="center" wrapText="1"/>
    </xf>
    <xf numFmtId="0" fontId="3" fillId="5" borderId="54"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8" fillId="6" borderId="9" xfId="0" applyFont="1" applyFill="1" applyBorder="1" applyAlignment="1">
      <alignment horizontal="right" vertical="center" wrapText="1"/>
    </xf>
    <xf numFmtId="0" fontId="8" fillId="6" borderId="10" xfId="0" applyFont="1" applyFill="1" applyBorder="1" applyAlignment="1">
      <alignment horizontal="right" vertical="center" wrapText="1"/>
    </xf>
    <xf numFmtId="0" fontId="2" fillId="2" borderId="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7" fillId="5" borderId="59" xfId="0" applyFont="1" applyFill="1" applyBorder="1" applyAlignment="1">
      <alignment horizontal="center" vertical="center" wrapText="1"/>
    </xf>
    <xf numFmtId="0" fontId="7" fillId="5" borderId="50"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7" fillId="5" borderId="60"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3" fillId="5" borderId="44" xfId="0" applyFont="1" applyFill="1" applyBorder="1" applyAlignment="1">
      <alignment horizontal="left" vertical="center" wrapText="1"/>
    </xf>
    <xf numFmtId="0" fontId="3" fillId="5" borderId="7"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2" fillId="2" borderId="16"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0" fillId="0" borderId="0" xfId="0" applyAlignment="1">
      <alignment horizontal="center"/>
    </xf>
    <xf numFmtId="0" fontId="58" fillId="0" borderId="0" xfId="0" applyFont="1" applyAlignment="1">
      <alignment horizontal="center" vertical="center" wrapText="1"/>
    </xf>
    <xf numFmtId="0" fontId="62" fillId="0" borderId="13" xfId="0" applyFont="1" applyBorder="1" applyAlignment="1">
      <alignment horizontal="left" vertical="top" wrapText="1"/>
    </xf>
    <xf numFmtId="0" fontId="62" fillId="0" borderId="14" xfId="0" applyFont="1" applyBorder="1" applyAlignment="1">
      <alignment horizontal="left" vertical="top" wrapText="1"/>
    </xf>
    <xf numFmtId="0" fontId="62" fillId="0" borderId="15" xfId="0" applyFont="1" applyBorder="1" applyAlignment="1">
      <alignment horizontal="left" vertical="top" wrapText="1"/>
    </xf>
    <xf numFmtId="0" fontId="77" fillId="0" borderId="0" xfId="0" applyFont="1" applyAlignment="1">
      <alignment horizontal="left" vertical="center"/>
    </xf>
    <xf numFmtId="1" fontId="0" fillId="0" borderId="0" xfId="0" applyNumberFormat="1" applyAlignment="1">
      <alignment horizontal="left"/>
    </xf>
    <xf numFmtId="0" fontId="67" fillId="0" borderId="0" xfId="0" applyFont="1" applyAlignment="1">
      <alignment horizontal="left" vertical="center" wrapText="1"/>
    </xf>
    <xf numFmtId="0" fontId="63" fillId="0" borderId="0" xfId="0" applyFont="1" applyAlignment="1">
      <alignment horizontal="left" vertical="center"/>
    </xf>
    <xf numFmtId="0" fontId="63" fillId="0" borderId="17" xfId="0" applyFont="1" applyBorder="1" applyAlignment="1">
      <alignment horizontal="justify" vertical="justify" wrapText="1"/>
    </xf>
    <xf numFmtId="0" fontId="62" fillId="0" borderId="0" xfId="0" applyFont="1" applyBorder="1" applyAlignment="1">
      <alignment horizontal="center" vertical="center" wrapText="1"/>
    </xf>
    <xf numFmtId="0" fontId="67" fillId="0" borderId="0" xfId="0" applyFont="1" applyBorder="1" applyAlignment="1">
      <alignment horizontal="left" vertical="center"/>
    </xf>
    <xf numFmtId="0" fontId="66" fillId="0" borderId="4" xfId="0" applyFont="1" applyBorder="1" applyAlignment="1">
      <alignment horizontal="left" vertical="center" wrapText="1"/>
    </xf>
    <xf numFmtId="0" fontId="66" fillId="0" borderId="5" xfId="0" applyFont="1" applyBorder="1" applyAlignment="1">
      <alignment horizontal="left" vertical="center" wrapText="1"/>
    </xf>
    <xf numFmtId="0" fontId="66" fillId="0" borderId="5"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6" xfId="0" applyFont="1" applyBorder="1" applyAlignment="1">
      <alignment horizontal="center" vertical="center" wrapText="1"/>
    </xf>
    <xf numFmtId="0" fontId="66" fillId="0" borderId="9" xfId="0" applyFont="1" applyBorder="1" applyAlignment="1">
      <alignment horizontal="left" vertical="center" wrapText="1"/>
    </xf>
    <xf numFmtId="0" fontId="66" fillId="0" borderId="10" xfId="0" applyFont="1" applyBorder="1" applyAlignment="1">
      <alignment horizontal="left" vertical="center" wrapText="1"/>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4" xfId="0" applyFont="1" applyBorder="1" applyAlignment="1">
      <alignment horizontal="center" vertical="center" wrapText="1"/>
    </xf>
    <xf numFmtId="0" fontId="63" fillId="0" borderId="0" xfId="0" applyFont="1" applyAlignment="1">
      <alignment horizontal="justify" vertical="justify" wrapText="1"/>
    </xf>
    <xf numFmtId="0" fontId="66" fillId="0" borderId="75" xfId="0" applyFont="1" applyBorder="1" applyAlignment="1">
      <alignment horizontal="center" vertical="center" wrapText="1"/>
    </xf>
    <xf numFmtId="0" fontId="57" fillId="0" borderId="0" xfId="0" applyFont="1" applyAlignment="1">
      <alignment horizontal="justify" vertical="justify" wrapText="1"/>
    </xf>
    <xf numFmtId="0" fontId="75" fillId="0" borderId="16" xfId="0" applyFont="1" applyBorder="1" applyAlignment="1">
      <alignment horizontal="center" vertical="center" wrapText="1"/>
    </xf>
    <xf numFmtId="0" fontId="75" fillId="0" borderId="18"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63" xfId="0" applyFont="1" applyBorder="1" applyAlignment="1">
      <alignment horizontal="center" vertical="center" wrapText="1"/>
    </xf>
    <xf numFmtId="0" fontId="76" fillId="0" borderId="21" xfId="0" applyFont="1" applyBorder="1" applyAlignment="1">
      <alignment horizontal="center" vertical="center" wrapText="1"/>
    </xf>
    <xf numFmtId="0" fontId="46" fillId="0" borderId="74" xfId="0" applyFont="1" applyBorder="1" applyAlignment="1">
      <alignment horizontal="center" vertical="center" wrapText="1"/>
    </xf>
    <xf numFmtId="0" fontId="46" fillId="0" borderId="72" xfId="0" applyFont="1" applyBorder="1" applyAlignment="1">
      <alignment horizontal="center" vertical="center" wrapText="1"/>
    </xf>
    <xf numFmtId="0" fontId="67" fillId="0" borderId="0" xfId="0" applyFont="1" applyAlignment="1">
      <alignment horizontal="left" vertical="center"/>
    </xf>
    <xf numFmtId="0" fontId="67" fillId="0" borderId="1" xfId="0" applyFont="1" applyBorder="1" applyAlignment="1">
      <alignment horizontal="center" vertical="center" wrapText="1"/>
    </xf>
    <xf numFmtId="0" fontId="67" fillId="0" borderId="69"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70" xfId="0" applyFont="1" applyBorder="1" applyAlignment="1">
      <alignment horizontal="center" vertical="center" wrapText="1"/>
    </xf>
    <xf numFmtId="0" fontId="67" fillId="0" borderId="38"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4" xfId="0" applyFont="1" applyBorder="1" applyAlignment="1">
      <alignment horizontal="center" vertical="center" wrapText="1"/>
    </xf>
    <xf numFmtId="0" fontId="44" fillId="0" borderId="0" xfId="0" applyFont="1" applyAlignment="1">
      <alignment horizontal="left" vertical="center" wrapText="1"/>
    </xf>
    <xf numFmtId="0" fontId="72" fillId="0" borderId="0" xfId="0" applyFont="1" applyAlignment="1">
      <alignment horizontal="left" vertical="center"/>
    </xf>
    <xf numFmtId="0" fontId="44" fillId="0" borderId="0" xfId="0" applyFont="1" applyAlignment="1">
      <alignment horizontal="left"/>
    </xf>
    <xf numFmtId="0" fontId="68" fillId="0" borderId="0" xfId="0" applyFont="1" applyAlignment="1">
      <alignment horizontal="center" vertical="center"/>
    </xf>
    <xf numFmtId="0" fontId="66" fillId="0" borderId="0" xfId="0" applyFont="1" applyBorder="1" applyAlignment="1">
      <alignment horizontal="center" vertical="center" wrapText="1"/>
    </xf>
    <xf numFmtId="0" fontId="59" fillId="0" borderId="0" xfId="0" applyFont="1" applyBorder="1" applyAlignment="1">
      <alignment horizontal="left" vertical="center" wrapText="1"/>
    </xf>
    <xf numFmtId="0" fontId="68" fillId="0" borderId="0" xfId="0" applyFont="1" applyBorder="1" applyAlignment="1">
      <alignment horizontal="left" vertical="center" wrapText="1"/>
    </xf>
    <xf numFmtId="0" fontId="59" fillId="0" borderId="0" xfId="0" applyFont="1" applyAlignment="1">
      <alignment horizontal="left"/>
    </xf>
    <xf numFmtId="0" fontId="67" fillId="0" borderId="0" xfId="0" applyFont="1" applyBorder="1" applyAlignment="1">
      <alignment horizontal="left" vertical="center" wrapText="1"/>
    </xf>
    <xf numFmtId="0" fontId="56" fillId="0" borderId="0" xfId="0" applyFont="1" applyBorder="1" applyAlignment="1">
      <alignment horizontal="left" vertical="center" wrapText="1"/>
    </xf>
    <xf numFmtId="0" fontId="62" fillId="0" borderId="0" xfId="0" applyFont="1" applyBorder="1" applyAlignment="1">
      <alignment horizontal="left" vertical="center" wrapText="1"/>
    </xf>
    <xf numFmtId="0" fontId="0" fillId="0" borderId="0" xfId="0" applyAlignment="1">
      <alignment horizontal="left" vertical="center" wrapText="1"/>
    </xf>
    <xf numFmtId="0" fontId="65" fillId="0" borderId="0" xfId="0" applyFont="1" applyAlignment="1">
      <alignment horizontal="center"/>
    </xf>
    <xf numFmtId="0" fontId="46" fillId="0" borderId="0" xfId="0" applyFont="1" applyAlignment="1">
      <alignment horizontal="center"/>
    </xf>
    <xf numFmtId="0" fontId="46" fillId="0" borderId="0" xfId="0" applyFont="1" applyAlignment="1">
      <alignment horizontal="left"/>
    </xf>
    <xf numFmtId="0" fontId="64" fillId="0" borderId="0" xfId="0" applyFont="1" applyAlignment="1">
      <alignment horizontal="center"/>
    </xf>
    <xf numFmtId="0" fontId="60" fillId="0" borderId="0" xfId="0" applyFont="1" applyAlignment="1">
      <alignment horizontal="center"/>
    </xf>
    <xf numFmtId="0" fontId="62" fillId="0" borderId="75" xfId="0" applyFont="1" applyBorder="1" applyAlignment="1">
      <alignment horizontal="center" vertical="center" wrapText="1"/>
    </xf>
    <xf numFmtId="0" fontId="57"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71" xfId="0" applyBorder="1" applyAlignment="1">
      <alignment horizontal="center" vertical="center" wrapText="1"/>
    </xf>
    <xf numFmtId="0" fontId="58" fillId="0" borderId="0" xfId="0" applyFont="1" applyBorder="1" applyAlignment="1">
      <alignment horizontal="left" vertical="center" wrapText="1"/>
    </xf>
    <xf numFmtId="0" fontId="60" fillId="0" borderId="0" xfId="0" applyFont="1" applyAlignment="1">
      <alignment horizontal="left" vertical="center" wrapText="1"/>
    </xf>
    <xf numFmtId="166" fontId="0" fillId="0" borderId="0" xfId="0" applyNumberFormat="1" applyBorder="1" applyAlignment="1">
      <alignment horizontal="left" vertical="center" wrapText="1"/>
    </xf>
    <xf numFmtId="0" fontId="59" fillId="0" borderId="0" xfId="0" applyFont="1" applyBorder="1" applyAlignment="1">
      <alignment horizontal="center" vertical="center" wrapText="1"/>
    </xf>
    <xf numFmtId="166" fontId="0" fillId="0" borderId="0" xfId="0" applyNumberFormat="1" applyBorder="1" applyAlignment="1">
      <alignment horizontal="center" vertical="center" wrapText="1"/>
    </xf>
    <xf numFmtId="0" fontId="6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FFFFFF"/>
      <color rgb="FF1F4E78"/>
      <color rgb="FF9BC2E6"/>
      <color rgb="FFDDEBF7"/>
      <color rgb="FFFCE4D6"/>
      <color rgb="FFFFF2CC"/>
      <color rgb="FFACB9CA"/>
      <color rgb="FFFFFF00"/>
      <color rgb="FF000000"/>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file:///\\Abeltran\publico\Logo%20completo.gif" TargetMode="External"/><Relationship Id="rId3" Type="http://schemas.openxmlformats.org/officeDocument/2006/relationships/image" Target="../media/image4.pn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455468</xdr:colOff>
      <xdr:row>0</xdr:row>
      <xdr:rowOff>92680</xdr:rowOff>
    </xdr:from>
    <xdr:to>
      <xdr:col>2</xdr:col>
      <xdr:colOff>316489</xdr:colOff>
      <xdr:row>0</xdr:row>
      <xdr:rowOff>673720</xdr:rowOff>
    </xdr:to>
    <xdr:pic>
      <xdr:nvPicPr>
        <xdr:cNvPr id="2" name="Picture 50" descr="\\Abeltran\publico\Logo completo.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55468" y="92680"/>
          <a:ext cx="1812484" cy="581040"/>
        </a:xfrm>
        <a:prstGeom prst="rect">
          <a:avLst/>
        </a:prstGeom>
        <a:noFill/>
        <a:ln w="9525">
          <a:noFill/>
          <a:miter lim="800000"/>
          <a:headEnd/>
          <a:tailEnd/>
        </a:ln>
      </xdr:spPr>
    </xdr:pic>
    <xdr:clientData/>
  </xdr:twoCellAnchor>
  <xdr:oneCellAnchor>
    <xdr:from>
      <xdr:col>2</xdr:col>
      <xdr:colOff>773639</xdr:colOff>
      <xdr:row>55</xdr:row>
      <xdr:rowOff>54808</xdr:rowOff>
    </xdr:from>
    <xdr:ext cx="485775" cy="271764"/>
    <mc:AlternateContent xmlns:mc="http://schemas.openxmlformats.org/markup-compatibility/2006" xmlns:a14="http://schemas.microsoft.com/office/drawing/2010/main">
      <mc:Choice Requires="a14">
        <xdr:sp macro="" textlink="">
          <xdr:nvSpPr>
            <xdr:cNvPr id="32" name="CuadroTexto 31"/>
            <xdr:cNvSpPr txBox="1"/>
          </xdr:nvSpPr>
          <xdr:spPr>
            <a:xfrm>
              <a:off x="1617282" y="19458594"/>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32" name="CuadroTexto 31"/>
            <xdr:cNvSpPr txBox="1"/>
          </xdr:nvSpPr>
          <xdr:spPr>
            <a:xfrm>
              <a:off x="1617282" y="19458594"/>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7</xdr:col>
      <xdr:colOff>357716</xdr:colOff>
      <xdr:row>47</xdr:row>
      <xdr:rowOff>66675</xdr:rowOff>
    </xdr:from>
    <xdr:ext cx="277284" cy="176741"/>
    <mc:AlternateContent xmlns:mc="http://schemas.openxmlformats.org/markup-compatibility/2006" xmlns:a14="http://schemas.microsoft.com/office/drawing/2010/main">
      <mc:Choice Requires="a14">
        <xdr:sp macro="" textlink="">
          <xdr:nvSpPr>
            <xdr:cNvPr id="39" name="CuadroTexto 38"/>
            <xdr:cNvSpPr txBox="1"/>
          </xdr:nvSpPr>
          <xdr:spPr>
            <a:xfrm>
              <a:off x="6009216" y="22005925"/>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39" name="CuadroTexto 38"/>
            <xdr:cNvSpPr txBox="1"/>
          </xdr:nvSpPr>
          <xdr:spPr>
            <a:xfrm>
              <a:off x="6009216" y="22005925"/>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224472</xdr:colOff>
      <xdr:row>60</xdr:row>
      <xdr:rowOff>37084</xdr:rowOff>
    </xdr:from>
    <xdr:ext cx="1810415" cy="401066"/>
    <mc:AlternateContent xmlns:mc="http://schemas.openxmlformats.org/markup-compatibility/2006" xmlns:a14="http://schemas.microsoft.com/office/drawing/2010/main">
      <mc:Choice Requires="a14">
        <xdr:sp macro="" textlink="">
          <xdr:nvSpPr>
            <xdr:cNvPr id="50" name="CuadroTexto 49"/>
            <xdr:cNvSpPr txBox="1"/>
          </xdr:nvSpPr>
          <xdr:spPr>
            <a:xfrm>
              <a:off x="5539422" y="20572984"/>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0" name="CuadroTexto 49"/>
            <xdr:cNvSpPr txBox="1"/>
          </xdr:nvSpPr>
          <xdr:spPr>
            <a:xfrm>
              <a:off x="5539422" y="20572984"/>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61</xdr:row>
      <xdr:rowOff>371475</xdr:rowOff>
    </xdr:from>
    <xdr:ext cx="1702892" cy="461594"/>
    <mc:AlternateContent xmlns:mc="http://schemas.openxmlformats.org/markup-compatibility/2006" xmlns:a14="http://schemas.microsoft.com/office/drawing/2010/main">
      <mc:Choice Requires="a14">
        <xdr:sp macro="" textlink="">
          <xdr:nvSpPr>
            <xdr:cNvPr id="52" name="CuadroTexto 51"/>
            <xdr:cNvSpPr txBox="1"/>
          </xdr:nvSpPr>
          <xdr:spPr>
            <a:xfrm>
              <a:off x="5620967" y="20964525"/>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2" name="CuadroTexto 51"/>
            <xdr:cNvSpPr txBox="1"/>
          </xdr:nvSpPr>
          <xdr:spPr>
            <a:xfrm>
              <a:off x="5620967" y="20964525"/>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64</xdr:row>
      <xdr:rowOff>12152</xdr:rowOff>
    </xdr:from>
    <xdr:ext cx="1894821" cy="444221"/>
    <mc:AlternateContent xmlns:mc="http://schemas.openxmlformats.org/markup-compatibility/2006" xmlns:a14="http://schemas.microsoft.com/office/drawing/2010/main">
      <mc:Choice Requires="a14">
        <xdr:sp macro="" textlink="">
          <xdr:nvSpPr>
            <xdr:cNvPr id="54" name="CuadroTexto 53"/>
            <xdr:cNvSpPr txBox="1"/>
          </xdr:nvSpPr>
          <xdr:spPr>
            <a:xfrm>
              <a:off x="5584903" y="21424352"/>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4" name="CuadroTexto 53"/>
            <xdr:cNvSpPr txBox="1"/>
          </xdr:nvSpPr>
          <xdr:spPr>
            <a:xfrm>
              <a:off x="5584903" y="21424352"/>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66</xdr:row>
      <xdr:rowOff>28575</xdr:rowOff>
    </xdr:from>
    <xdr:ext cx="1800356" cy="420794"/>
    <mc:AlternateContent xmlns:mc="http://schemas.openxmlformats.org/markup-compatibility/2006" xmlns:a14="http://schemas.microsoft.com/office/drawing/2010/main">
      <mc:Choice Requires="a14">
        <xdr:sp macro="" textlink="">
          <xdr:nvSpPr>
            <xdr:cNvPr id="56" name="CuadroTexto 55"/>
            <xdr:cNvSpPr txBox="1"/>
          </xdr:nvSpPr>
          <xdr:spPr>
            <a:xfrm>
              <a:off x="5543419" y="21878925"/>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6" name="CuadroTexto 55"/>
            <xdr:cNvSpPr txBox="1"/>
          </xdr:nvSpPr>
          <xdr:spPr>
            <a:xfrm>
              <a:off x="5543419" y="21878925"/>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68</xdr:row>
      <xdr:rowOff>38034</xdr:rowOff>
    </xdr:from>
    <xdr:ext cx="2019300" cy="411878"/>
    <mc:AlternateContent xmlns:mc="http://schemas.openxmlformats.org/markup-compatibility/2006" xmlns:a14="http://schemas.microsoft.com/office/drawing/2010/main">
      <mc:Choice Requires="a14">
        <xdr:sp macro="" textlink="">
          <xdr:nvSpPr>
            <xdr:cNvPr id="58" name="CuadroTexto 57"/>
            <xdr:cNvSpPr txBox="1"/>
          </xdr:nvSpPr>
          <xdr:spPr>
            <a:xfrm>
              <a:off x="5495925" y="22326534"/>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8" name="CuadroTexto 57"/>
            <xdr:cNvSpPr txBox="1"/>
          </xdr:nvSpPr>
          <xdr:spPr>
            <a:xfrm>
              <a:off x="5495925" y="22326534"/>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343786</xdr:colOff>
      <xdr:row>70</xdr:row>
      <xdr:rowOff>38100</xdr:rowOff>
    </xdr:from>
    <xdr:ext cx="951614" cy="386655"/>
    <mc:AlternateContent xmlns:mc="http://schemas.openxmlformats.org/markup-compatibility/2006" xmlns:a14="http://schemas.microsoft.com/office/drawing/2010/main">
      <mc:Choice Requires="a14">
        <xdr:sp macro="" textlink="">
          <xdr:nvSpPr>
            <xdr:cNvPr id="60" name="CuadroTexto 59"/>
            <xdr:cNvSpPr txBox="1"/>
          </xdr:nvSpPr>
          <xdr:spPr>
            <a:xfrm>
              <a:off x="5658736" y="22764750"/>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𝑽𝒎𝒆𝒏</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0" name="CuadroTexto 59"/>
            <xdr:cNvSpPr txBox="1"/>
          </xdr:nvSpPr>
          <xdr:spPr>
            <a:xfrm>
              <a:off x="5658736" y="22764750"/>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𝝏𝑽𝒕/𝝏𝜹𝑽𝒎𝒆𝒏</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218001</xdr:colOff>
      <xdr:row>72</xdr:row>
      <xdr:rowOff>112059</xdr:rowOff>
    </xdr:from>
    <xdr:ext cx="1115500" cy="395793"/>
    <mc:AlternateContent xmlns:mc="http://schemas.openxmlformats.org/markup-compatibility/2006" xmlns:a14="http://schemas.microsoft.com/office/drawing/2010/main">
      <mc:Choice Requires="a14">
        <xdr:sp macro="" textlink="">
          <xdr:nvSpPr>
            <xdr:cNvPr id="70" name="CuadroTexto 69"/>
            <xdr:cNvSpPr txBox="1"/>
          </xdr:nvSpPr>
          <xdr:spPr>
            <a:xfrm>
              <a:off x="5327883" y="24193500"/>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𝑽𝒓𝒆𝒑</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0" name="CuadroTexto 69"/>
            <xdr:cNvSpPr txBox="1"/>
          </xdr:nvSpPr>
          <xdr:spPr>
            <a:xfrm>
              <a:off x="5327883" y="24193500"/>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𝝏𝑽𝒕/𝝏𝜹𝑽𝒓𝒆𝒑</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165666</xdr:colOff>
      <xdr:row>76</xdr:row>
      <xdr:rowOff>39779</xdr:rowOff>
    </xdr:from>
    <xdr:ext cx="1111805" cy="392205"/>
    <mc:AlternateContent xmlns:mc="http://schemas.openxmlformats.org/markup-compatibility/2006" xmlns:a14="http://schemas.microsoft.com/office/drawing/2010/main">
      <mc:Choice Requires="a14">
        <xdr:sp macro="" textlink="">
          <xdr:nvSpPr>
            <xdr:cNvPr id="71" name="CuadroTexto 70"/>
            <xdr:cNvSpPr txBox="1"/>
          </xdr:nvSpPr>
          <xdr:spPr>
            <a:xfrm>
              <a:off x="5480616" y="24080879"/>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𝑽𝒂𝒅𝒅</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1" name="CuadroTexto 70"/>
            <xdr:cNvSpPr txBox="1"/>
          </xdr:nvSpPr>
          <xdr:spPr>
            <a:xfrm>
              <a:off x="5480616" y="24080879"/>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𝝏𝑽𝒕/𝝏𝜹𝑽𝒂𝒅𝒅</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385920</xdr:colOff>
      <xdr:row>69</xdr:row>
      <xdr:rowOff>1989</xdr:rowOff>
    </xdr:from>
    <xdr:ext cx="240010" cy="333375"/>
    <mc:AlternateContent xmlns:mc="http://schemas.openxmlformats.org/markup-compatibility/2006" xmlns:a14="http://schemas.microsoft.com/office/drawing/2010/main">
      <mc:Choice Requires="a14">
        <xdr:sp macro="" textlink="">
          <xdr:nvSpPr>
            <xdr:cNvPr id="81" name="CuadroTexto 80"/>
            <xdr:cNvSpPr txBox="1"/>
          </xdr:nvSpPr>
          <xdr:spPr>
            <a:xfrm>
              <a:off x="11353277" y="22685096"/>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81" name="CuadroTexto 80"/>
            <xdr:cNvSpPr txBox="1"/>
          </xdr:nvSpPr>
          <xdr:spPr>
            <a:xfrm>
              <a:off x="11353277" y="22685096"/>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𝑹𝑺</a:t>
              </a:r>
              <a:endParaRPr lang="es-CO" sz="1400" b="1"/>
            </a:p>
          </xdr:txBody>
        </xdr:sp>
      </mc:Fallback>
    </mc:AlternateContent>
    <xdr:clientData/>
  </xdr:oneCellAnchor>
  <xdr:oneCellAnchor>
    <xdr:from>
      <xdr:col>13</xdr:col>
      <xdr:colOff>353366</xdr:colOff>
      <xdr:row>67</xdr:row>
      <xdr:rowOff>1</xdr:rowOff>
    </xdr:from>
    <xdr:ext cx="326991" cy="352320"/>
    <mc:AlternateContent xmlns:mc="http://schemas.openxmlformats.org/markup-compatibility/2006" xmlns:a14="http://schemas.microsoft.com/office/drawing/2010/main">
      <mc:Choice Requires="a14">
        <xdr:sp macro="" textlink="">
          <xdr:nvSpPr>
            <xdr:cNvPr id="83" name="CuadroTexto 82"/>
            <xdr:cNvSpPr txBox="1"/>
          </xdr:nvSpPr>
          <xdr:spPr>
            <a:xfrm>
              <a:off x="11320723" y="22179644"/>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rPr>
                          <m:t>𝒕</m:t>
                        </m:r>
                      </m:e>
                      <m:sub>
                        <m:r>
                          <a:rPr lang="es-CO" sz="1400" b="1" i="1" baseline="-25000">
                            <a:latin typeface="Cambria Math" panose="02040503050406030204" pitchFamily="18" charset="0"/>
                          </a:rPr>
                          <m:t>𝟎</m:t>
                        </m:r>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83" name="CuadroTexto 82"/>
            <xdr:cNvSpPr txBox="1"/>
          </xdr:nvSpPr>
          <xdr:spPr>
            <a:xfrm>
              <a:off x="11320723" y="22179644"/>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rPr>
                <a:t>𝒕_</a:t>
              </a:r>
              <a:r>
                <a:rPr lang="es-CO" sz="1400" b="1" i="0" baseline="-25000">
                  <a:latin typeface="Cambria Math" panose="02040503050406030204" pitchFamily="18" charset="0"/>
                </a:rPr>
                <a:t>𝟎𝑹𝑺</a:t>
              </a:r>
              <a:endParaRPr lang="es-CO" sz="1400" b="1"/>
            </a:p>
          </xdr:txBody>
        </xdr:sp>
      </mc:Fallback>
    </mc:AlternateContent>
    <xdr:clientData/>
  </xdr:oneCellAnchor>
  <xdr:oneCellAnchor>
    <xdr:from>
      <xdr:col>13</xdr:col>
      <xdr:colOff>328244</xdr:colOff>
      <xdr:row>62</xdr:row>
      <xdr:rowOff>120894</xdr:rowOff>
    </xdr:from>
    <xdr:ext cx="229648" cy="355356"/>
    <mc:AlternateContent xmlns:mc="http://schemas.openxmlformats.org/markup-compatibility/2006" xmlns:a14="http://schemas.microsoft.com/office/drawing/2010/main">
      <mc:Choice Requires="a14">
        <xdr:sp macro="" textlink="">
          <xdr:nvSpPr>
            <xdr:cNvPr id="85" name="CuadroTexto 84"/>
            <xdr:cNvSpPr txBox="1"/>
          </xdr:nvSpPr>
          <xdr:spPr>
            <a:xfrm flipH="1">
              <a:off x="11295601" y="2117114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𝒕</m:t>
                        </m:r>
                      </m:e>
                      <m:sub>
                        <m:r>
                          <a:rPr lang="es-CO" sz="1200" b="1" i="1" baseline="-25000">
                            <a:latin typeface="Cambria Math" panose="02040503050406030204" pitchFamily="18" charset="0"/>
                          </a:rPr>
                          <m:t>𝑹𝑺</m:t>
                        </m:r>
                      </m:sub>
                    </m:sSub>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5" name="CuadroTexto 84"/>
            <xdr:cNvSpPr txBox="1"/>
          </xdr:nvSpPr>
          <xdr:spPr>
            <a:xfrm flipH="1">
              <a:off x="11295601" y="2117114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200" b="1" i="0">
                  <a:latin typeface="Cambria Math" panose="02040503050406030204" pitchFamily="18" charset="0"/>
                  <a:ea typeface="Cambria Math" panose="02040503050406030204" pitchFamily="18" charset="0"/>
                </a:rPr>
                <a:t>𝒕_</a:t>
              </a:r>
              <a:r>
                <a:rPr lang="es-CO" sz="1200" b="1" i="0" baseline="-25000">
                  <a:latin typeface="Cambria Math" panose="02040503050406030204" pitchFamily="18" charset="0"/>
                </a:rPr>
                <a:t>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382885</xdr:colOff>
      <xdr:row>73</xdr:row>
      <xdr:rowOff>25646</xdr:rowOff>
    </xdr:from>
    <xdr:ext cx="169566" cy="250580"/>
    <mc:AlternateContent xmlns:mc="http://schemas.openxmlformats.org/markup-compatibility/2006" xmlns:a14="http://schemas.microsoft.com/office/drawing/2010/main">
      <mc:Choice Requires="a14">
        <xdr:sp macro="" textlink="">
          <xdr:nvSpPr>
            <xdr:cNvPr id="86" name="CuadroTexto 85"/>
            <xdr:cNvSpPr txBox="1"/>
          </xdr:nvSpPr>
          <xdr:spPr>
            <a:xfrm>
              <a:off x="11403310" y="2373337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𝜷</m:t>
                    </m:r>
                  </m:oMath>
                </m:oMathPara>
              </a14:m>
              <a:endParaRPr lang="es-CO" sz="1400" b="1"/>
            </a:p>
          </xdr:txBody>
        </xdr:sp>
      </mc:Choice>
      <mc:Fallback xmlns="">
        <xdr:sp macro="" textlink="">
          <xdr:nvSpPr>
            <xdr:cNvPr id="86" name="CuadroTexto 85"/>
            <xdr:cNvSpPr txBox="1"/>
          </xdr:nvSpPr>
          <xdr:spPr>
            <a:xfrm>
              <a:off x="11403310" y="2373337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𝜷</a:t>
              </a:r>
              <a:endParaRPr lang="es-CO" sz="1400" b="1"/>
            </a:p>
          </xdr:txBody>
        </xdr:sp>
      </mc:Fallback>
    </mc:AlternateContent>
    <xdr:clientData/>
  </xdr:oneCellAnchor>
  <xdr:oneCellAnchor>
    <xdr:from>
      <xdr:col>13</xdr:col>
      <xdr:colOff>330550</xdr:colOff>
      <xdr:row>64</xdr:row>
      <xdr:rowOff>102263</xdr:rowOff>
    </xdr:from>
    <xdr:ext cx="345726" cy="333375"/>
    <mc:AlternateContent xmlns:mc="http://schemas.openxmlformats.org/markup-compatibility/2006" xmlns:a14="http://schemas.microsoft.com/office/drawing/2010/main">
      <mc:Choice Requires="a14">
        <xdr:sp macro="" textlink="">
          <xdr:nvSpPr>
            <xdr:cNvPr id="88" name="CuadroTexto 87"/>
            <xdr:cNvSpPr txBox="1"/>
          </xdr:nvSpPr>
          <xdr:spPr>
            <a:xfrm>
              <a:off x="11350975" y="22171688"/>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𝒕</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88" name="CuadroTexto 87"/>
            <xdr:cNvSpPr txBox="1"/>
          </xdr:nvSpPr>
          <xdr:spPr>
            <a:xfrm>
              <a:off x="11350975" y="22171688"/>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326678</xdr:colOff>
      <xdr:row>70</xdr:row>
      <xdr:rowOff>108439</xdr:rowOff>
    </xdr:from>
    <xdr:ext cx="334630" cy="333375"/>
    <mc:AlternateContent xmlns:mc="http://schemas.openxmlformats.org/markup-compatibility/2006" xmlns:a14="http://schemas.microsoft.com/office/drawing/2010/main">
      <mc:Choice Requires="a14">
        <xdr:sp macro="" textlink="">
          <xdr:nvSpPr>
            <xdr:cNvPr id="90" name="CuadroTexto 89"/>
            <xdr:cNvSpPr txBox="1"/>
          </xdr:nvSpPr>
          <xdr:spPr>
            <a:xfrm>
              <a:off x="11347103" y="23187514"/>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90" name="CuadroTexto 89"/>
            <xdr:cNvSpPr txBox="1"/>
          </xdr:nvSpPr>
          <xdr:spPr>
            <a:xfrm>
              <a:off x="11347103" y="23187514"/>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297473</xdr:colOff>
      <xdr:row>61</xdr:row>
      <xdr:rowOff>42079</xdr:rowOff>
    </xdr:from>
    <xdr:ext cx="301241" cy="311708"/>
    <mc:AlternateContent xmlns:mc="http://schemas.openxmlformats.org/markup-compatibility/2006" xmlns:a14="http://schemas.microsoft.com/office/drawing/2010/main">
      <mc:Choice Requires="a14">
        <xdr:sp macro="" textlink="">
          <xdr:nvSpPr>
            <xdr:cNvPr id="91" name="CuadroTexto 90"/>
            <xdr:cNvSpPr txBox="1"/>
          </xdr:nvSpPr>
          <xdr:spPr>
            <a:xfrm>
              <a:off x="11264830" y="20711329"/>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𝑽</m:t>
                        </m:r>
                      </m:e>
                      <m:sub>
                        <m:r>
                          <a:rPr lang="es-CO" sz="1400" b="1" i="1">
                            <a:latin typeface="Cambria Math" panose="02040503050406030204" pitchFamily="18" charset="0"/>
                          </a:rPr>
                          <m:t>𝟎</m:t>
                        </m:r>
                      </m:sub>
                    </m:sSub>
                  </m:oMath>
                </m:oMathPara>
              </a14:m>
              <a:endParaRPr lang="es-CO" sz="1400" b="1">
                <a:latin typeface="Times New Roman" panose="02020603050405020304" pitchFamily="18" charset="0"/>
                <a:cs typeface="Times New Roman" panose="02020603050405020304" pitchFamily="18" charset="0"/>
              </a:endParaRPr>
            </a:p>
          </xdr:txBody>
        </xdr:sp>
      </mc:Choice>
      <mc:Fallback xmlns="">
        <xdr:sp macro="" textlink="">
          <xdr:nvSpPr>
            <xdr:cNvPr id="91" name="CuadroTexto 90"/>
            <xdr:cNvSpPr txBox="1"/>
          </xdr:nvSpPr>
          <xdr:spPr>
            <a:xfrm>
              <a:off x="11264830" y="20711329"/>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𝑽_</a:t>
              </a:r>
              <a:r>
                <a:rPr lang="es-CO" sz="1400" b="1" i="0">
                  <a:latin typeface="Cambria Math" panose="02040503050406030204" pitchFamily="18" charset="0"/>
                </a:rPr>
                <a:t>𝟎</a:t>
              </a:r>
              <a:endParaRPr lang="es-CO" sz="1400" b="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357239</xdr:colOff>
      <xdr:row>75</xdr:row>
      <xdr:rowOff>104775</xdr:rowOff>
    </xdr:from>
    <xdr:ext cx="214261" cy="164750"/>
    <mc:AlternateContent xmlns:mc="http://schemas.openxmlformats.org/markup-compatibility/2006" xmlns:a14="http://schemas.microsoft.com/office/drawing/2010/main">
      <mc:Choice Requires="a14">
        <xdr:sp macro="" textlink="">
          <xdr:nvSpPr>
            <xdr:cNvPr id="92" name="CuadroTexto 91"/>
            <xdr:cNvSpPr txBox="1"/>
          </xdr:nvSpPr>
          <xdr:spPr>
            <a:xfrm>
              <a:off x="11377664" y="24317325"/>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𝒕</m:t>
                    </m:r>
                  </m:oMath>
                </m:oMathPara>
              </a14:m>
              <a:endParaRPr lang="es-CO" sz="1400" b="1" i="1"/>
            </a:p>
          </xdr:txBody>
        </xdr:sp>
      </mc:Choice>
      <mc:Fallback xmlns="">
        <xdr:sp macro="" textlink="">
          <xdr:nvSpPr>
            <xdr:cNvPr id="92" name="CuadroTexto 91"/>
            <xdr:cNvSpPr txBox="1"/>
          </xdr:nvSpPr>
          <xdr:spPr>
            <a:xfrm>
              <a:off x="11377664" y="24317325"/>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a:t>
              </a:r>
              <a:endParaRPr lang="es-CO" sz="1400" b="1" i="1"/>
            </a:p>
          </xdr:txBody>
        </xdr:sp>
      </mc:Fallback>
    </mc:AlternateContent>
    <xdr:clientData/>
  </xdr:oneCellAnchor>
  <xdr:oneCellAnchor>
    <xdr:from>
      <xdr:col>10</xdr:col>
      <xdr:colOff>174514</xdr:colOff>
      <xdr:row>5</xdr:row>
      <xdr:rowOff>91702</xdr:rowOff>
    </xdr:from>
    <xdr:ext cx="530470" cy="236155"/>
    <mc:AlternateContent xmlns:mc="http://schemas.openxmlformats.org/markup-compatibility/2006" xmlns:a14="http://schemas.microsoft.com/office/drawing/2010/main">
      <mc:Choice Requires="a14">
        <xdr:sp macro="" textlink="">
          <xdr:nvSpPr>
            <xdr:cNvPr id="5" name="CuadroTexto 4"/>
            <xdr:cNvSpPr txBox="1"/>
          </xdr:nvSpPr>
          <xdr:spPr>
            <a:xfrm>
              <a:off x="8690985" y="1357967"/>
              <a:ext cx="530470"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sub>
                    </m:sSub>
                  </m:oMath>
                </m:oMathPara>
              </a14:m>
              <a:endParaRPr lang="es-CO" sz="1400" b="1"/>
            </a:p>
          </xdr:txBody>
        </xdr:sp>
      </mc:Choice>
      <mc:Fallback xmlns="">
        <xdr:sp macro="" textlink="">
          <xdr:nvSpPr>
            <xdr:cNvPr id="5" name="CuadroTexto 4"/>
            <xdr:cNvSpPr txBox="1"/>
          </xdr:nvSpPr>
          <xdr:spPr>
            <a:xfrm>
              <a:off x="8690985" y="1357967"/>
              <a:ext cx="530470"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𝜹_𝒅𝒓𝒊𝒇𝒕</a:t>
              </a:r>
              <a:endParaRPr lang="es-CO" sz="1400" b="1"/>
            </a:p>
          </xdr:txBody>
        </xdr:sp>
      </mc:Fallback>
    </mc:AlternateContent>
    <xdr:clientData/>
  </xdr:oneCellAnchor>
  <xdr:oneCellAnchor>
    <xdr:from>
      <xdr:col>1</xdr:col>
      <xdr:colOff>242453</xdr:colOff>
      <xdr:row>46</xdr:row>
      <xdr:rowOff>0</xdr:rowOff>
    </xdr:from>
    <xdr:ext cx="11557342" cy="392206"/>
    <mc:AlternateContent xmlns:mc="http://schemas.openxmlformats.org/markup-compatibility/2006" xmlns:a14="http://schemas.microsoft.com/office/drawing/2010/main">
      <mc:Choice Requires="a14">
        <xdr:sp macro="" textlink="">
          <xdr:nvSpPr>
            <xdr:cNvPr id="7" name="CuadroTexto 6"/>
            <xdr:cNvSpPr txBox="1"/>
          </xdr:nvSpPr>
          <xdr:spPr>
            <a:xfrm>
              <a:off x="1126917" y="15512143"/>
              <a:ext cx="11557342" cy="392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 xmlns:m="http://schemas.openxmlformats.org/officeDocument/2006/math">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r>
                        <a:rPr lang="es-CO" sz="2000" b="1" i="1">
                          <a:solidFill>
                            <a:schemeClr val="bg1"/>
                          </a:solidFill>
                          <a:effectLst/>
                          <a:latin typeface="Cambria Math" panose="02040503050406030204" pitchFamily="18" charset="0"/>
                          <a:ea typeface="+mn-ea"/>
                          <a:cs typeface="+mn-cs"/>
                        </a:rPr>
                        <m:t>𝒕</m:t>
                      </m:r>
                    </m:sub>
                  </m:sSub>
                </m:oMath>
              </a14:m>
              <a:r>
                <a:rPr lang="es-CO" sz="2000" b="1" i="1">
                  <a:solidFill>
                    <a:schemeClr val="bg1"/>
                  </a:solidFill>
                  <a:effectLst/>
                  <a:latin typeface="+mn-lt"/>
                  <a:ea typeface="+mn-ea"/>
                  <a:cs typeface="+mn-cs"/>
                </a:rPr>
                <a:t>=</a:t>
              </a:r>
              <a:r>
                <a:rPr lang="es-CO" sz="2000" b="1" i="1" baseline="0">
                  <a:solidFill>
                    <a:schemeClr val="bg1"/>
                  </a:solidFill>
                  <a:effectLst/>
                  <a:latin typeface="+mn-lt"/>
                  <a:ea typeface="+mn-ea"/>
                  <a:cs typeface="+mn-cs"/>
                </a:rPr>
                <a:t> </a:t>
              </a:r>
              <a14:m>
                <m:oMath xmlns:m="http://schemas.openxmlformats.org/officeDocument/2006/math">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eqArr>
                        <m:eqArrPr>
                          <m:ctrlPr>
                            <a:rPr lang="es-CO" sz="2000" b="1" i="1">
                              <a:solidFill>
                                <a:schemeClr val="bg1"/>
                              </a:solidFill>
                              <a:effectLst/>
                              <a:latin typeface="Cambria Math" panose="02040503050406030204" pitchFamily="18" charset="0"/>
                              <a:ea typeface="+mn-ea"/>
                              <a:cs typeface="+mn-cs"/>
                            </a:rPr>
                          </m:ctrlPr>
                        </m:eqArrPr>
                        <m:e>
                          <m:r>
                            <a:rPr lang="es-CO" sz="2000" b="1" i="1">
                              <a:solidFill>
                                <a:schemeClr val="bg1"/>
                              </a:solidFill>
                              <a:effectLst/>
                              <a:latin typeface="Cambria Math" panose="02040503050406030204" pitchFamily="18" charset="0"/>
                              <a:ea typeface="+mn-ea"/>
                              <a:cs typeface="+mn-cs"/>
                            </a:rPr>
                            <m:t>𝟎</m:t>
                          </m:r>
                          <m:r>
                            <a:rPr lang="es-CO" sz="2000" b="1" i="1">
                              <a:solidFill>
                                <a:schemeClr val="bg1"/>
                              </a:solidFill>
                              <a:effectLst/>
                              <a:latin typeface="Cambria Math" panose="02040503050406030204" pitchFamily="18" charset="0"/>
                              <a:ea typeface="+mn-ea"/>
                              <a:cs typeface="+mn-cs"/>
                            </a:rPr>
                            <m:t>  </m:t>
                          </m:r>
                        </m:e>
                        <m:e>
                          <m:r>
                            <a:rPr lang="es-CO" sz="2000" b="1" i="1">
                              <a:solidFill>
                                <a:schemeClr val="bg1"/>
                              </a:solidFill>
                              <a:effectLst/>
                              <a:latin typeface="Cambria Math" panose="02040503050406030204" pitchFamily="18" charset="0"/>
                              <a:ea typeface="+mn-ea"/>
                              <a:cs typeface="+mn-cs"/>
                            </a:rPr>
                            <m:t> </m:t>
                          </m:r>
                        </m:e>
                      </m:eqArr>
                    </m:sub>
                  </m:sSub>
                  <m:d>
                    <m:dPr>
                      <m:begChr m:val="["/>
                      <m:endChr m:val="]"/>
                      <m:ctrlPr>
                        <a:rPr lang="es-CO" sz="2000" b="1" i="1">
                          <a:solidFill>
                            <a:schemeClr val="bg1"/>
                          </a:solidFill>
                          <a:effectLst/>
                          <a:latin typeface="Cambria Math" panose="02040503050406030204" pitchFamily="18" charset="0"/>
                          <a:ea typeface="+mn-ea"/>
                          <a:cs typeface="+mn-cs"/>
                        </a:rPr>
                      </m:ctrlPr>
                    </m:dPr>
                    <m:e>
                      <m:eqArr>
                        <m:eqArrPr>
                          <m:ctrlPr>
                            <a:rPr lang="es-CO" sz="2000" b="1" i="1">
                              <a:solidFill>
                                <a:schemeClr val="bg1"/>
                              </a:solidFill>
                              <a:effectLst/>
                              <a:latin typeface="Cambria Math" panose="02040503050406030204" pitchFamily="18" charset="0"/>
                              <a:ea typeface="+mn-ea"/>
                              <a:cs typeface="+mn-cs"/>
                            </a:rPr>
                          </m:ctrlPr>
                        </m:eqArrPr>
                        <m:e>
                          <m:r>
                            <a:rPr lang="es-CO" sz="2000" b="1" i="1">
                              <a:solidFill>
                                <a:schemeClr val="bg1"/>
                              </a:solidFill>
                              <a:effectLst/>
                              <a:latin typeface="Cambria Math" panose="02040503050406030204" pitchFamily="18" charset="0"/>
                              <a:ea typeface="+mn-ea"/>
                              <a:cs typeface="+mn-cs"/>
                            </a:rPr>
                            <m:t>𝟏</m:t>
                          </m:r>
                          <m:r>
                            <a:rPr lang="es-CO" sz="2000" b="1" i="1">
                              <a:solidFill>
                                <a:schemeClr val="bg1"/>
                              </a:solidFill>
                              <a:effectLst/>
                              <a:latin typeface="Cambria Math" panose="02040503050406030204" pitchFamily="18" charset="0"/>
                              <a:ea typeface="+mn-ea"/>
                              <a:cs typeface="+mn-cs"/>
                            </a:rPr>
                            <m:t>−</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𝜸</m:t>
                              </m:r>
                            </m:e>
                            <m:sub>
                              <m:r>
                                <a:rPr lang="es-CO" sz="2000" b="1" i="1">
                                  <a:solidFill>
                                    <a:schemeClr val="bg1"/>
                                  </a:solidFill>
                                  <a:effectLst/>
                                  <a:latin typeface="Cambria Math" panose="02040503050406030204" pitchFamily="18" charset="0"/>
                                  <a:ea typeface="+mn-ea"/>
                                  <a:cs typeface="+mn-cs"/>
                                </a:rPr>
                                <m:t>𝑹𝒔</m:t>
                              </m:r>
                            </m:sub>
                          </m:sSub>
                        </m:e>
                      </m:eqArr>
                      <m:r>
                        <a:rPr lang="es-CO" sz="2000" b="1" i="1">
                          <a:solidFill>
                            <a:schemeClr val="bg1"/>
                          </a:solidFill>
                          <a:effectLst/>
                          <a:latin typeface="Cambria Math" panose="02040503050406030204" pitchFamily="18" charset="0"/>
                          <a:ea typeface="+mn-ea"/>
                          <a:cs typeface="+mn-cs"/>
                        </a:rPr>
                        <m:t> </m:t>
                      </m:r>
                      <m:d>
                        <m:dPr>
                          <m:ctrlPr>
                            <a:rPr lang="es-CO" sz="2000" b="1" i="1">
                              <a:solidFill>
                                <a:schemeClr val="bg1"/>
                              </a:solidFill>
                              <a:effectLst/>
                              <a:latin typeface="Cambria Math" panose="02040503050406030204" pitchFamily="18" charset="0"/>
                              <a:ea typeface="+mn-ea"/>
                              <a:cs typeface="+mn-cs"/>
                            </a:rPr>
                          </m:ctrlPr>
                        </m:dPr>
                        <m:e>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𝟎</m:t>
                              </m:r>
                              <m:r>
                                <a:rPr lang="es-CO" sz="2000" b="1" i="1">
                                  <a:solidFill>
                                    <a:schemeClr val="bg1"/>
                                  </a:solidFill>
                                  <a:effectLst/>
                                  <a:latin typeface="Cambria Math" panose="02040503050406030204" pitchFamily="18" charset="0"/>
                                  <a:ea typeface="+mn-ea"/>
                                  <a:cs typeface="+mn-cs"/>
                                </a:rPr>
                                <m:t>𝑹𝑺</m:t>
                              </m:r>
                            </m:sub>
                          </m:sSub>
                          <m:r>
                            <a:rPr lang="es-CO" sz="2000" b="1" i="1">
                              <a:solidFill>
                                <a:schemeClr val="bg1"/>
                              </a:solidFill>
                              <a:effectLst/>
                              <a:latin typeface="Cambria Math" panose="02040503050406030204" pitchFamily="18" charset="0"/>
                              <a:ea typeface="+mn-ea"/>
                              <a:cs typeface="+mn-cs"/>
                            </a:rPr>
                            <m:t> − </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𝒓𝒔</m:t>
                              </m:r>
                            </m:sub>
                          </m:sSub>
                        </m:e>
                      </m:d>
                      <m:r>
                        <a:rPr lang="es-CO" sz="2000" b="1" i="1">
                          <a:solidFill>
                            <a:schemeClr val="bg1"/>
                          </a:solidFill>
                          <a:effectLst/>
                          <a:latin typeface="Cambria Math" panose="02040503050406030204" pitchFamily="18" charset="0"/>
                          <a:ea typeface="+mn-ea"/>
                          <a:cs typeface="+mn-cs"/>
                        </a:rPr>
                        <m:t>+</m:t>
                      </m:r>
                      <m:r>
                        <a:rPr lang="es-CO" sz="2000" b="1" i="1">
                          <a:solidFill>
                            <a:schemeClr val="bg1"/>
                          </a:solidFill>
                          <a:effectLst/>
                          <a:latin typeface="Cambria Math" panose="02040503050406030204" pitchFamily="18" charset="0"/>
                          <a:ea typeface="+mn-ea"/>
                          <a:cs typeface="+mn-cs"/>
                        </a:rPr>
                        <m:t>𝜷</m:t>
                      </m:r>
                      <m:d>
                        <m:dPr>
                          <m:ctrlPr>
                            <a:rPr lang="es-CO" sz="2000" b="1" i="1">
                              <a:solidFill>
                                <a:schemeClr val="bg1"/>
                              </a:solidFill>
                              <a:effectLst/>
                              <a:latin typeface="Cambria Math" panose="02040503050406030204" pitchFamily="18" charset="0"/>
                              <a:ea typeface="+mn-ea"/>
                              <a:cs typeface="+mn-cs"/>
                            </a:rPr>
                          </m:ctrlPr>
                        </m:dPr>
                        <m:e>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𝒔𝒄𝒎</m:t>
                              </m:r>
                            </m:sub>
                          </m:sSub>
                          <m:r>
                            <a:rPr lang="es-CO" sz="2000" b="1" i="1">
                              <a:solidFill>
                                <a:schemeClr val="bg1"/>
                              </a:solidFill>
                              <a:effectLst/>
                              <a:latin typeface="Cambria Math" panose="02040503050406030204" pitchFamily="18" charset="0"/>
                              <a:ea typeface="+mn-ea"/>
                              <a:cs typeface="+mn-cs"/>
                            </a:rPr>
                            <m:t>−</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𝑹𝑺</m:t>
                              </m:r>
                            </m:sub>
                          </m:sSub>
                          <m:r>
                            <a:rPr lang="es-CO" sz="2000" b="1" i="1">
                              <a:solidFill>
                                <a:schemeClr val="bg1"/>
                              </a:solidFill>
                              <a:effectLst/>
                              <a:latin typeface="Cambria Math" panose="02040503050406030204" pitchFamily="18" charset="0"/>
                              <a:ea typeface="+mn-ea"/>
                              <a:cs typeface="+mn-cs"/>
                            </a:rPr>
                            <m:t> </m:t>
                          </m:r>
                        </m:e>
                      </m:d>
                      <m:r>
                        <a:rPr lang="es-CO" sz="2000" b="1" i="1">
                          <a:solidFill>
                            <a:schemeClr val="bg1"/>
                          </a:solidFill>
                          <a:effectLst/>
                          <a:latin typeface="Cambria Math" panose="02040503050406030204" pitchFamily="18" charset="0"/>
                          <a:ea typeface="+mn-ea"/>
                          <a:cs typeface="+mn-cs"/>
                        </a:rPr>
                        <m:t>+</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𝜸</m:t>
                          </m:r>
                        </m:e>
                        <m:sub>
                          <m:r>
                            <a:rPr lang="es-CO" sz="2000" b="1" i="1">
                              <a:solidFill>
                                <a:schemeClr val="bg1"/>
                              </a:solidFill>
                              <a:effectLst/>
                              <a:latin typeface="Cambria Math" panose="02040503050406030204" pitchFamily="18" charset="0"/>
                              <a:ea typeface="+mn-ea"/>
                              <a:cs typeface="+mn-cs"/>
                            </a:rPr>
                            <m:t>𝑺𝑪𝑴</m:t>
                          </m:r>
                        </m:sub>
                      </m:sSub>
                      <m:r>
                        <a:rPr lang="es-CO" sz="2000" b="1" i="1">
                          <a:solidFill>
                            <a:schemeClr val="bg1"/>
                          </a:solidFill>
                          <a:effectLst/>
                          <a:latin typeface="Cambria Math" panose="02040503050406030204" pitchFamily="18" charset="0"/>
                          <a:ea typeface="+mn-ea"/>
                          <a:cs typeface="+mn-cs"/>
                        </a:rPr>
                        <m:t> </m:t>
                      </m:r>
                      <m:d>
                        <m:dPr>
                          <m:ctrlPr>
                            <a:rPr lang="es-CO" sz="2000" b="1" i="1">
                              <a:solidFill>
                                <a:schemeClr val="bg1"/>
                              </a:solidFill>
                              <a:effectLst/>
                              <a:latin typeface="Cambria Math" panose="02040503050406030204" pitchFamily="18" charset="0"/>
                              <a:ea typeface="+mn-ea"/>
                              <a:cs typeface="+mn-cs"/>
                            </a:rPr>
                          </m:ctrlPr>
                        </m:dPr>
                        <m:e>
                          <m:r>
                            <a:rPr lang="es-CO" sz="2000" b="1" i="1">
                              <a:solidFill>
                                <a:schemeClr val="bg1"/>
                              </a:solidFill>
                              <a:effectLst/>
                              <a:latin typeface="Cambria Math" panose="02040503050406030204" pitchFamily="18" charset="0"/>
                              <a:ea typeface="+mn-ea"/>
                              <a:cs typeface="+mn-cs"/>
                            </a:rPr>
                            <m:t> </m:t>
                          </m:r>
                          <m:r>
                            <a:rPr lang="es-CO" sz="2000" b="1" i="1">
                              <a:solidFill>
                                <a:schemeClr val="bg1"/>
                              </a:solidFill>
                              <a:effectLst/>
                              <a:latin typeface="Cambria Math" panose="02040503050406030204" pitchFamily="18" charset="0"/>
                              <a:ea typeface="+mn-ea"/>
                              <a:cs typeface="+mn-cs"/>
                            </a:rPr>
                            <m:t>𝒕</m:t>
                          </m:r>
                          <m:r>
                            <a:rPr lang="es-CO" sz="2000" b="1" i="1">
                              <a:solidFill>
                                <a:schemeClr val="bg1"/>
                              </a:solidFill>
                              <a:effectLst/>
                              <a:latin typeface="Cambria Math" panose="02040503050406030204" pitchFamily="18" charset="0"/>
                              <a:ea typeface="+mn-ea"/>
                              <a:cs typeface="+mn-cs"/>
                            </a:rPr>
                            <m:t>−</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𝑺𝑪𝑴</m:t>
                              </m:r>
                            </m:sub>
                          </m:sSub>
                        </m:e>
                      </m:d>
                      <m:r>
                        <a:rPr lang="es-CO" sz="2000" b="1" i="1">
                          <a:solidFill>
                            <a:schemeClr val="bg1"/>
                          </a:solidFill>
                          <a:effectLst/>
                          <a:latin typeface="Cambria Math" panose="02040503050406030204" pitchFamily="18" charset="0"/>
                          <a:ea typeface="+mn-ea"/>
                          <a:cs typeface="+mn-cs"/>
                        </a:rPr>
                        <m:t>]   +</m:t>
                      </m:r>
                      <m:r>
                        <a:rPr lang="es-CO" sz="2000" b="1" i="1">
                          <a:solidFill>
                            <a:schemeClr val="bg1"/>
                          </a:solidFill>
                          <a:effectLst/>
                          <a:latin typeface="Cambria Math" panose="02040503050406030204" pitchFamily="18" charset="0"/>
                          <a:ea typeface="+mn-ea"/>
                          <a:cs typeface="+mn-cs"/>
                        </a:rPr>
                        <m:t>𝜹</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r>
                            <a:rPr lang="es-CO" sz="2000" b="1" i="1">
                              <a:solidFill>
                                <a:schemeClr val="bg1"/>
                              </a:solidFill>
                              <a:effectLst/>
                              <a:latin typeface="Cambria Math" panose="02040503050406030204" pitchFamily="18" charset="0"/>
                              <a:ea typeface="+mn-ea"/>
                              <a:cs typeface="+mn-cs"/>
                            </a:rPr>
                            <m:t>𝒎𝒆𝒏</m:t>
                          </m:r>
                        </m:sub>
                      </m:sSub>
                      <m:r>
                        <a:rPr lang="es-CO" sz="2000" b="1" i="1">
                          <a:solidFill>
                            <a:schemeClr val="bg1"/>
                          </a:solidFill>
                          <a:effectLst/>
                          <a:latin typeface="Cambria Math" panose="02040503050406030204" pitchFamily="18" charset="0"/>
                          <a:ea typeface="+mn-ea"/>
                          <a:cs typeface="+mn-cs"/>
                        </a:rPr>
                        <m:t>+ </m:t>
                      </m:r>
                      <m:r>
                        <a:rPr lang="es-CO" sz="2000" b="1" i="1">
                          <a:solidFill>
                            <a:schemeClr val="bg1"/>
                          </a:solidFill>
                          <a:effectLst/>
                          <a:latin typeface="Cambria Math" panose="02040503050406030204" pitchFamily="18" charset="0"/>
                          <a:ea typeface="+mn-ea"/>
                          <a:cs typeface="+mn-cs"/>
                        </a:rPr>
                        <m:t>𝜹</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r>
                            <a:rPr lang="es-CO" sz="2000" b="1" i="1">
                              <a:solidFill>
                                <a:schemeClr val="bg1"/>
                              </a:solidFill>
                              <a:effectLst/>
                              <a:latin typeface="Cambria Math" panose="02040503050406030204" pitchFamily="18" charset="0"/>
                              <a:ea typeface="+mn-ea"/>
                              <a:cs typeface="+mn-cs"/>
                            </a:rPr>
                            <m:t>𝒓𝒆𝒑</m:t>
                          </m:r>
                        </m:sub>
                      </m:sSub>
                      <m:r>
                        <a:rPr lang="es-CO" sz="2000" b="1" i="1">
                          <a:solidFill>
                            <a:schemeClr val="bg1"/>
                          </a:solidFill>
                          <a:effectLst/>
                          <a:latin typeface="Cambria Math" panose="02040503050406030204" pitchFamily="18" charset="0"/>
                          <a:ea typeface="+mn-ea"/>
                          <a:cs typeface="+mn-cs"/>
                        </a:rPr>
                        <m:t>+ </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Cambria Math" panose="02040503050406030204" pitchFamily="18" charset="0"/>
                              <a:cs typeface="+mn-cs"/>
                            </a:rPr>
                            <m:t>𝜹</m:t>
                          </m:r>
                          <m:r>
                            <a:rPr lang="es-CO" sz="2000" b="1" i="1">
                              <a:solidFill>
                                <a:schemeClr val="bg1"/>
                              </a:solidFill>
                              <a:effectLst/>
                              <a:latin typeface="Cambria Math" panose="02040503050406030204" pitchFamily="18" charset="0"/>
                              <a:ea typeface="Cambria Math" panose="02040503050406030204" pitchFamily="18" charset="0"/>
                              <a:cs typeface="+mn-cs"/>
                            </a:rPr>
                            <m:t>𝑽</m:t>
                          </m:r>
                        </m:e>
                        <m:sub>
                          <m:r>
                            <a:rPr lang="es-CO" sz="2000" b="1" i="1">
                              <a:solidFill>
                                <a:schemeClr val="bg1"/>
                              </a:solidFill>
                              <a:effectLst/>
                              <a:latin typeface="Cambria Math" panose="02040503050406030204" pitchFamily="18" charset="0"/>
                              <a:ea typeface="+mn-ea"/>
                              <a:cs typeface="+mn-cs"/>
                            </a:rPr>
                            <m:t>𝒓𝒆𝒔</m:t>
                          </m:r>
                        </m:sub>
                      </m:sSub>
                      <m:r>
                        <a:rPr lang="es-CO" sz="2000" b="1" i="1">
                          <a:solidFill>
                            <a:schemeClr val="bg1"/>
                          </a:solidFill>
                          <a:effectLst/>
                          <a:latin typeface="Cambria Math" panose="02040503050406030204" pitchFamily="18" charset="0"/>
                          <a:ea typeface="+mn-ea"/>
                          <a:cs typeface="+mn-cs"/>
                        </a:rPr>
                        <m:t>+</m:t>
                      </m:r>
                      <m:r>
                        <a:rPr lang="es-CO" sz="2000" b="1" i="1">
                          <a:solidFill>
                            <a:schemeClr val="bg1"/>
                          </a:solidFill>
                          <a:effectLst/>
                          <a:latin typeface="Cambria Math" panose="02040503050406030204" pitchFamily="18" charset="0"/>
                          <a:ea typeface="+mn-ea"/>
                          <a:cs typeface="+mn-cs"/>
                        </a:rPr>
                        <m:t>𝜹</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r>
                            <a:rPr lang="es-CO" sz="2000" b="1" i="1">
                              <a:solidFill>
                                <a:schemeClr val="bg1"/>
                              </a:solidFill>
                              <a:effectLst/>
                              <a:latin typeface="Cambria Math" panose="02040503050406030204" pitchFamily="18" charset="0"/>
                              <a:ea typeface="+mn-ea"/>
                              <a:cs typeface="+mn-cs"/>
                            </a:rPr>
                            <m:t>𝒂𝒅𝒅</m:t>
                          </m:r>
                        </m:sub>
                      </m:sSub>
                    </m:e>
                  </m:d>
                </m:oMath>
              </a14:m>
              <a:endParaRPr lang="es-CO" sz="2000">
                <a:solidFill>
                  <a:schemeClr val="bg1"/>
                </a:solidFill>
              </a:endParaRPr>
            </a:p>
          </xdr:txBody>
        </xdr:sp>
      </mc:Choice>
      <mc:Fallback xmlns="">
        <xdr:sp macro="" textlink="">
          <xdr:nvSpPr>
            <xdr:cNvPr id="7" name="CuadroTexto 6"/>
            <xdr:cNvSpPr txBox="1"/>
          </xdr:nvSpPr>
          <xdr:spPr>
            <a:xfrm>
              <a:off x="1126917" y="15512143"/>
              <a:ext cx="11557342" cy="392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s-CO" sz="2000" b="1" i="0">
                  <a:solidFill>
                    <a:schemeClr val="bg1"/>
                  </a:solidFill>
                  <a:effectLst/>
                  <a:latin typeface="Cambria Math" panose="02040503050406030204" pitchFamily="18" charset="0"/>
                  <a:ea typeface="+mn-ea"/>
                  <a:cs typeface="+mn-cs"/>
                </a:rPr>
                <a:t>𝑽_𝒕</a:t>
              </a:r>
              <a:r>
                <a:rPr lang="es-CO" sz="2000" b="1" i="1">
                  <a:solidFill>
                    <a:schemeClr val="bg1"/>
                  </a:solidFill>
                  <a:effectLst/>
                  <a:latin typeface="+mn-lt"/>
                  <a:ea typeface="+mn-ea"/>
                  <a:cs typeface="+mn-cs"/>
                </a:rPr>
                <a:t>=</a:t>
              </a:r>
              <a:r>
                <a:rPr lang="es-CO" sz="2000" b="1" i="1" baseline="0">
                  <a:solidFill>
                    <a:schemeClr val="bg1"/>
                  </a:solidFill>
                  <a:effectLst/>
                  <a:latin typeface="+mn-lt"/>
                  <a:ea typeface="+mn-ea"/>
                  <a:cs typeface="+mn-cs"/>
                </a:rPr>
                <a:t> </a:t>
              </a:r>
              <a:r>
                <a:rPr lang="es-CO" sz="2000" b="1" i="0">
                  <a:solidFill>
                    <a:schemeClr val="bg1"/>
                  </a:solidFill>
                  <a:effectLst/>
                  <a:latin typeface="Cambria Math" panose="02040503050406030204" pitchFamily="18" charset="0"/>
                  <a:ea typeface="+mn-ea"/>
                  <a:cs typeface="+mn-cs"/>
                </a:rPr>
                <a:t>𝑽_█(𝟎  @ ) [█(𝟏−𝜸_𝑹𝒔 ) (𝒕_𝟎𝑹𝑺  − 𝒕_𝒓𝒔 )+𝜷(𝒕_𝒔𝒄𝒎−𝒕_𝑹𝑺  )+𝜸_𝑺𝑪𝑴  ( 𝒕−𝒕_𝑺𝑪𝑴 )]   +𝜹𝑽_𝒎𝒆𝒏+ 𝜹𝑽_𝒓𝒆𝒑+ 〖</a:t>
              </a:r>
              <a:r>
                <a:rPr lang="es-CO" sz="2000" b="1" i="0">
                  <a:solidFill>
                    <a:schemeClr val="bg1"/>
                  </a:solidFill>
                  <a:effectLst/>
                  <a:latin typeface="Cambria Math" panose="02040503050406030204" pitchFamily="18" charset="0"/>
                  <a:ea typeface="Cambria Math" panose="02040503050406030204" pitchFamily="18" charset="0"/>
                  <a:cs typeface="+mn-cs"/>
                </a:rPr>
                <a:t>𝜹𝑽</a:t>
              </a:r>
              <a:r>
                <a:rPr lang="es-CO" sz="2000" b="1" i="0">
                  <a:solidFill>
                    <a:schemeClr val="bg1"/>
                  </a:solidFill>
                  <a:effectLst/>
                  <a:latin typeface="Cambria Math" panose="02040503050406030204" pitchFamily="18" charset="0"/>
                  <a:ea typeface="+mn-ea"/>
                  <a:cs typeface="+mn-cs"/>
                </a:rPr>
                <a:t>〗_𝒓𝒆𝒔+𝜹𝑽_𝒂𝒅𝒅 ]</a:t>
              </a:r>
              <a:endParaRPr lang="es-CO" sz="2000">
                <a:solidFill>
                  <a:schemeClr val="bg1"/>
                </a:solidFill>
              </a:endParaRPr>
            </a:p>
          </xdr:txBody>
        </xdr:sp>
      </mc:Fallback>
    </mc:AlternateContent>
    <xdr:clientData/>
  </xdr:oneCellAnchor>
  <xdr:oneCellAnchor>
    <xdr:from>
      <xdr:col>6</xdr:col>
      <xdr:colOff>67072</xdr:colOff>
      <xdr:row>54</xdr:row>
      <xdr:rowOff>68035</xdr:rowOff>
    </xdr:from>
    <xdr:ext cx="4294416" cy="285750"/>
    <mc:AlternateContent xmlns:mc="http://schemas.openxmlformats.org/markup-compatibility/2006" xmlns:a14="http://schemas.microsoft.com/office/drawing/2010/main">
      <mc:Choice Requires="a14">
        <xdr:sp macro="" textlink="">
          <xdr:nvSpPr>
            <xdr:cNvPr id="8" name="CuadroTexto 7"/>
            <xdr:cNvSpPr txBox="1"/>
          </xdr:nvSpPr>
          <xdr:spPr>
            <a:xfrm>
              <a:off x="5373858" y="18628178"/>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𝜷</m:t>
                    </m:r>
                    <m:r>
                      <a:rPr lang="es-CO" sz="1400" b="1" i="1">
                        <a:solidFill>
                          <a:schemeClr val="tx1"/>
                        </a:solidFill>
                        <a:effectLst/>
                        <a:latin typeface="Cambria Math" panose="02040503050406030204" pitchFamily="18" charset="0"/>
                        <a:ea typeface="+mn-ea"/>
                        <a:cs typeface="+mn-cs"/>
                      </a:rPr>
                      <m:t>=</m:t>
                    </m:r>
                    <m:d>
                      <m:dPr>
                        <m:ctrlPr>
                          <a:rPr lang="es-CO" sz="1400" b="1" i="1">
                            <a:solidFill>
                              <a:schemeClr val="tx1"/>
                            </a:solidFill>
                            <a:effectLst/>
                            <a:latin typeface="Cambria Math" panose="02040503050406030204" pitchFamily="18" charset="0"/>
                            <a:ea typeface="+mn-ea"/>
                            <a:cs typeface="+mn-cs"/>
                          </a:rPr>
                        </m:ctrlPr>
                      </m:dPr>
                      <m:e>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𝟏𝟏𝟕𝟔</m:t>
                        </m:r>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𝒕</m:t>
                            </m:r>
                          </m:e>
                          <m:sup>
                            <m:r>
                              <a:rPr lang="es-CO" sz="1400" b="1" i="1">
                                <a:solidFill>
                                  <a:schemeClr val="tx1"/>
                                </a:solidFill>
                                <a:effectLst/>
                                <a:latin typeface="Cambria Math" panose="02040503050406030204" pitchFamily="18" charset="0"/>
                                <a:ea typeface="+mn-ea"/>
                                <a:cs typeface="+mn-cs"/>
                              </a:rPr>
                              <m:t>𝟐</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𝟖𝟒𝟔</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𝟔𝟐</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𝟔𝟕𝟕</m:t>
                        </m:r>
                      </m:e>
                    </m:d>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𝟏𝟎</m:t>
                        </m:r>
                      </m:e>
                      <m: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𝑪</m:t>
                    </m:r>
                  </m:oMath>
                </m:oMathPara>
              </a14:m>
              <a:endParaRPr lang="es-CO" sz="1400">
                <a:effectLst/>
              </a:endParaRPr>
            </a:p>
          </xdr:txBody>
        </xdr:sp>
      </mc:Choice>
      <mc:Fallback xmlns="">
        <xdr:sp macro="" textlink="">
          <xdr:nvSpPr>
            <xdr:cNvPr id="8" name="CuadroTexto 7"/>
            <xdr:cNvSpPr txBox="1"/>
          </xdr:nvSpPr>
          <xdr:spPr>
            <a:xfrm>
              <a:off x="5373858" y="18628178"/>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solidFill>
                    <a:schemeClr val="tx1"/>
                  </a:solidFill>
                  <a:effectLst/>
                  <a:latin typeface="Cambria Math" panose="02040503050406030204" pitchFamily="18" charset="0"/>
                  <a:ea typeface="+mn-ea"/>
                  <a:cs typeface="+mn-cs"/>
                </a:rPr>
                <a:t>𝜷=(−𝟎,𝟏𝟏𝟕𝟔∗𝒕^𝟐+𝟏𝟓,𝟖𝟒𝟔∗𝒕−𝟔𝟐,𝟔𝟕𝟕)∗〖𝟏𝟎〗^(−𝟔)/°𝑪</a:t>
              </a:r>
              <a:endParaRPr lang="es-CO" sz="1400">
                <a:effectLst/>
              </a:endParaRPr>
            </a:p>
          </xdr:txBody>
        </xdr:sp>
      </mc:Fallback>
    </mc:AlternateContent>
    <xdr:clientData/>
  </xdr:oneCellAnchor>
  <xdr:oneCellAnchor>
    <xdr:from>
      <xdr:col>6</xdr:col>
      <xdr:colOff>327945</xdr:colOff>
      <xdr:row>54</xdr:row>
      <xdr:rowOff>372275</xdr:rowOff>
    </xdr:from>
    <xdr:ext cx="1232796" cy="391133"/>
    <mc:AlternateContent xmlns:mc="http://schemas.openxmlformats.org/markup-compatibility/2006" xmlns:a14="http://schemas.microsoft.com/office/drawing/2010/main">
      <mc:Choice Requires="a14">
        <xdr:sp macro="" textlink="">
          <xdr:nvSpPr>
            <xdr:cNvPr id="9" name="CuadroTexto 8"/>
            <xdr:cNvSpPr txBox="1"/>
          </xdr:nvSpPr>
          <xdr:spPr>
            <a:xfrm>
              <a:off x="5642895" y="18946025"/>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𝑹𝑺</m:t>
                            </m:r>
                            <m:r>
                              <a:rPr lang="es-CO" sz="1400" b="1" i="1">
                                <a:solidFill>
                                  <a:schemeClr val="tx1"/>
                                </a:solidFill>
                                <a:effectLst/>
                                <a:latin typeface="Cambria Math" panose="02040503050406030204" pitchFamily="18" charset="0"/>
                                <a:ea typeface="+mn-ea"/>
                                <a:cs typeface="+mn-cs"/>
                              </a:rPr>
                              <m:t> </m:t>
                            </m:r>
                          </m:sub>
                        </m:sSub>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𝑺𝑪𝑴</m:t>
                            </m:r>
                            <m:r>
                              <a:rPr lang="es-CO" sz="1400" b="1" i="1">
                                <a:solidFill>
                                  <a:schemeClr val="tx1"/>
                                </a:solidFill>
                                <a:effectLst/>
                                <a:latin typeface="Cambria Math" panose="02040503050406030204" pitchFamily="18" charset="0"/>
                                <a:ea typeface="+mn-ea"/>
                                <a:cs typeface="+mn-cs"/>
                              </a:rPr>
                              <m:t> </m:t>
                            </m:r>
                          </m:sub>
                        </m:sSub>
                      </m:num>
                      <m:den>
                        <m:r>
                          <a:rPr lang="es-CO" sz="1400" b="1" i="1">
                            <a:solidFill>
                              <a:schemeClr val="tx1"/>
                            </a:solidFill>
                            <a:effectLst/>
                            <a:latin typeface="Cambria Math" panose="02040503050406030204" pitchFamily="18" charset="0"/>
                            <a:ea typeface="+mn-ea"/>
                            <a:cs typeface="+mn-cs"/>
                          </a:rPr>
                          <m:t>𝟐</m:t>
                        </m:r>
                      </m:den>
                    </m:f>
                  </m:oMath>
                </m:oMathPara>
              </a14:m>
              <a:endParaRPr lang="es-CO" sz="1100">
                <a:latin typeface="Times New Roman" panose="02020603050405020304" pitchFamily="18" charset="0"/>
                <a:cs typeface="Times New Roman" panose="02020603050405020304" pitchFamily="18" charset="0"/>
              </a:endParaRPr>
            </a:p>
          </xdr:txBody>
        </xdr:sp>
      </mc:Choice>
      <mc:Fallback xmlns="">
        <xdr:sp macro="" textlink="">
          <xdr:nvSpPr>
            <xdr:cNvPr id="9" name="CuadroTexto 8"/>
            <xdr:cNvSpPr txBox="1"/>
          </xdr:nvSpPr>
          <xdr:spPr>
            <a:xfrm>
              <a:off x="5642895" y="18946025"/>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𝒕=(𝒕_(𝑹𝑺 )+ 𝒕_(𝑺𝑪𝑴 ))/𝟐</a:t>
              </a:r>
              <a:endParaRPr lang="es-CO" sz="11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59</xdr:row>
      <xdr:rowOff>15585</xdr:rowOff>
    </xdr:from>
    <xdr:ext cx="4533485" cy="366280"/>
    <mc:AlternateContent xmlns:mc="http://schemas.openxmlformats.org/markup-compatibility/2006" xmlns:a14="http://schemas.microsoft.com/office/drawing/2010/main">
      <mc:Choice Requires="a14">
        <xdr:sp macro="" textlink="">
          <xdr:nvSpPr>
            <xdr:cNvPr id="14" name="CuadroTexto 13"/>
            <xdr:cNvSpPr txBox="1"/>
          </xdr:nvSpPr>
          <xdr:spPr>
            <a:xfrm>
              <a:off x="3865417" y="20170485"/>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14" name="CuadroTexto 13"/>
            <xdr:cNvSpPr txBox="1"/>
          </xdr:nvSpPr>
          <xdr:spPr>
            <a:xfrm>
              <a:off x="3865417" y="20170485"/>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3</xdr:col>
      <xdr:colOff>232682</xdr:colOff>
      <xdr:row>105</xdr:row>
      <xdr:rowOff>79080</xdr:rowOff>
    </xdr:from>
    <xdr:ext cx="570140" cy="233883"/>
    <mc:AlternateContent xmlns:mc="http://schemas.openxmlformats.org/markup-compatibility/2006" xmlns:a14="http://schemas.microsoft.com/office/drawing/2010/main">
      <mc:Choice Requires="a14">
        <xdr:sp macro="" textlink="">
          <xdr:nvSpPr>
            <xdr:cNvPr id="3" name="CuadroTexto 2"/>
            <xdr:cNvSpPr txBox="1"/>
          </xdr:nvSpPr>
          <xdr:spPr>
            <a:xfrm>
              <a:off x="2967718" y="32300794"/>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3" name="CuadroTexto 2"/>
            <xdr:cNvSpPr txBox="1"/>
          </xdr:nvSpPr>
          <xdr:spPr>
            <a:xfrm>
              <a:off x="2967718" y="32300794"/>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228599</xdr:colOff>
      <xdr:row>106</xdr:row>
      <xdr:rowOff>75320</xdr:rowOff>
    </xdr:from>
    <xdr:ext cx="583746" cy="258055"/>
    <mc:AlternateContent xmlns:mc="http://schemas.openxmlformats.org/markup-compatibility/2006" xmlns:a14="http://schemas.microsoft.com/office/drawing/2010/main">
      <mc:Choice Requires="a14">
        <xdr:sp macro="" textlink="">
          <xdr:nvSpPr>
            <xdr:cNvPr id="28" name="CuadroTexto 27"/>
            <xdr:cNvSpPr txBox="1"/>
          </xdr:nvSpPr>
          <xdr:spPr>
            <a:xfrm>
              <a:off x="2963635" y="32678034"/>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8" name="CuadroTexto 27"/>
            <xdr:cNvSpPr txBox="1"/>
          </xdr:nvSpPr>
          <xdr:spPr>
            <a:xfrm>
              <a:off x="2963635" y="32678034"/>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367392</xdr:colOff>
      <xdr:row>107</xdr:row>
      <xdr:rowOff>78440</xdr:rowOff>
    </xdr:from>
    <xdr:ext cx="427425" cy="261739"/>
    <mc:AlternateContent xmlns:mc="http://schemas.openxmlformats.org/markup-compatibility/2006" xmlns:a14="http://schemas.microsoft.com/office/drawing/2010/main">
      <mc:Choice Requires="a14">
        <xdr:sp macro="" textlink="">
          <xdr:nvSpPr>
            <xdr:cNvPr id="30" name="CuadroTexto 29"/>
            <xdr:cNvSpPr txBox="1"/>
          </xdr:nvSpPr>
          <xdr:spPr>
            <a:xfrm>
              <a:off x="3102428" y="33062154"/>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𝑟𝑒𝑝</m:t>
                        </m:r>
                      </m:sub>
                    </m:sSub>
                  </m:oMath>
                </m:oMathPara>
              </a14:m>
              <a:endParaRPr lang="es-CO" sz="1200">
                <a:solidFill>
                  <a:sysClr val="windowText" lastClr="000000"/>
                </a:solidFill>
              </a:endParaRPr>
            </a:p>
          </xdr:txBody>
        </xdr:sp>
      </mc:Choice>
      <mc:Fallback xmlns="">
        <xdr:sp macro="" textlink="">
          <xdr:nvSpPr>
            <xdr:cNvPr id="30" name="CuadroTexto 29"/>
            <xdr:cNvSpPr txBox="1"/>
          </xdr:nvSpPr>
          <xdr:spPr>
            <a:xfrm>
              <a:off x="3102428" y="33062154"/>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𝑟𝑒𝑝</a:t>
              </a:r>
              <a:endParaRPr lang="es-CO" sz="1200">
                <a:solidFill>
                  <a:sysClr val="windowText" lastClr="000000"/>
                </a:solidFill>
              </a:endParaRPr>
            </a:p>
          </xdr:txBody>
        </xdr:sp>
      </mc:Fallback>
    </mc:AlternateContent>
    <xdr:clientData/>
  </xdr:oneCellAnchor>
  <xdr:oneCellAnchor>
    <xdr:from>
      <xdr:col>3</xdr:col>
      <xdr:colOff>379399</xdr:colOff>
      <xdr:row>109</xdr:row>
      <xdr:rowOff>68037</xdr:rowOff>
    </xdr:from>
    <xdr:ext cx="464243" cy="300156"/>
    <mc:AlternateContent xmlns:mc="http://schemas.openxmlformats.org/markup-compatibility/2006" xmlns:a14="http://schemas.microsoft.com/office/drawing/2010/main">
      <mc:Choice Requires="a14">
        <xdr:sp macro="" textlink="">
          <xdr:nvSpPr>
            <xdr:cNvPr id="33" name="CuadroTexto 32"/>
            <xdr:cNvSpPr txBox="1"/>
          </xdr:nvSpPr>
          <xdr:spPr>
            <a:xfrm>
              <a:off x="2910328" y="35351358"/>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𝑎𝑑𝑑</m:t>
                        </m:r>
                      </m:sub>
                    </m:sSub>
                  </m:oMath>
                </m:oMathPara>
              </a14:m>
              <a:endParaRPr lang="es-CO" sz="1200">
                <a:solidFill>
                  <a:sysClr val="windowText" lastClr="000000"/>
                </a:solidFill>
              </a:endParaRPr>
            </a:p>
          </xdr:txBody>
        </xdr:sp>
      </mc:Choice>
      <mc:Fallback xmlns="">
        <xdr:sp macro="" textlink="">
          <xdr:nvSpPr>
            <xdr:cNvPr id="33" name="CuadroTexto 32"/>
            <xdr:cNvSpPr txBox="1"/>
          </xdr:nvSpPr>
          <xdr:spPr>
            <a:xfrm>
              <a:off x="2910328" y="35351358"/>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𝑎𝑑𝑑</a:t>
              </a:r>
              <a:endParaRPr lang="es-CO" sz="1200">
                <a:solidFill>
                  <a:sysClr val="windowText" lastClr="000000"/>
                </a:solidFill>
              </a:endParaRPr>
            </a:p>
          </xdr:txBody>
        </xdr:sp>
      </mc:Fallback>
    </mc:AlternateContent>
    <xdr:clientData/>
  </xdr:oneCellAnchor>
  <xdr:oneCellAnchor>
    <xdr:from>
      <xdr:col>3</xdr:col>
      <xdr:colOff>381800</xdr:colOff>
      <xdr:row>108</xdr:row>
      <xdr:rowOff>112059</xdr:rowOff>
    </xdr:from>
    <xdr:ext cx="436230" cy="226519"/>
    <mc:AlternateContent xmlns:mc="http://schemas.openxmlformats.org/markup-compatibility/2006" xmlns:a14="http://schemas.microsoft.com/office/drawing/2010/main">
      <mc:Choice Requires="a14">
        <xdr:sp macro="" textlink="">
          <xdr:nvSpPr>
            <xdr:cNvPr id="37" name="CuadroTexto 36"/>
            <xdr:cNvSpPr txBox="1"/>
          </xdr:nvSpPr>
          <xdr:spPr>
            <a:xfrm>
              <a:off x="2936741" y="35029588"/>
              <a:ext cx="436230" cy="226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𝑟𝑒𝑠</m:t>
                        </m:r>
                      </m:sub>
                    </m:sSub>
                  </m:oMath>
                </m:oMathPara>
              </a14:m>
              <a:endParaRPr lang="es-CO" sz="1200">
                <a:solidFill>
                  <a:sysClr val="windowText" lastClr="000000"/>
                </a:solidFill>
              </a:endParaRPr>
            </a:p>
          </xdr:txBody>
        </xdr:sp>
      </mc:Choice>
      <mc:Fallback xmlns="">
        <xdr:sp macro="" textlink="">
          <xdr:nvSpPr>
            <xdr:cNvPr id="37" name="CuadroTexto 36"/>
            <xdr:cNvSpPr txBox="1"/>
          </xdr:nvSpPr>
          <xdr:spPr>
            <a:xfrm>
              <a:off x="2936741" y="35029588"/>
              <a:ext cx="436230" cy="226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𝑟𝑒𝑠</a:t>
              </a:r>
              <a:endParaRPr lang="es-CO" sz="1200">
                <a:solidFill>
                  <a:sysClr val="windowText" lastClr="000000"/>
                </a:solidFill>
              </a:endParaRPr>
            </a:p>
          </xdr:txBody>
        </xdr:sp>
      </mc:Fallback>
    </mc:AlternateContent>
    <xdr:clientData/>
  </xdr:oneCellAnchor>
  <xdr:oneCellAnchor>
    <xdr:from>
      <xdr:col>6</xdr:col>
      <xdr:colOff>218001</xdr:colOff>
      <xdr:row>74</xdr:row>
      <xdr:rowOff>35859</xdr:rowOff>
    </xdr:from>
    <xdr:ext cx="1115500" cy="395793"/>
    <mc:AlternateContent xmlns:mc="http://schemas.openxmlformats.org/markup-compatibility/2006" xmlns:a14="http://schemas.microsoft.com/office/drawing/2010/main">
      <mc:Choice Requires="a14">
        <xdr:sp macro="" textlink="">
          <xdr:nvSpPr>
            <xdr:cNvPr id="46" name="CuadroTexto 45"/>
            <xdr:cNvSpPr txBox="1"/>
          </xdr:nvSpPr>
          <xdr:spPr>
            <a:xfrm>
              <a:off x="5532951" y="23638809"/>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𝑽𝒓𝒆𝒔</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46" name="CuadroTexto 45"/>
            <xdr:cNvSpPr txBox="1"/>
          </xdr:nvSpPr>
          <xdr:spPr>
            <a:xfrm>
              <a:off x="5532951" y="23638809"/>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𝝏𝑽𝒕/𝝏𝜹𝑽𝒓𝒆𝒔</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11</xdr:col>
      <xdr:colOff>224117</xdr:colOff>
      <xdr:row>110</xdr:row>
      <xdr:rowOff>205909</xdr:rowOff>
    </xdr:from>
    <xdr:ext cx="1344704" cy="493060"/>
    <mc:AlternateContent xmlns:mc="http://schemas.openxmlformats.org/markup-compatibility/2006" xmlns:a14="http://schemas.microsoft.com/office/drawing/2010/main">
      <mc:Choice Requires="a14">
        <xdr:sp macro="" textlink="">
          <xdr:nvSpPr>
            <xdr:cNvPr id="4" name="CuadroTexto 3"/>
            <xdr:cNvSpPr txBox="1"/>
          </xdr:nvSpPr>
          <xdr:spPr>
            <a:xfrm>
              <a:off x="10308711" y="36150878"/>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𝒕</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𝑽𝒕</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4" name="CuadroTexto 3"/>
            <xdr:cNvSpPr txBox="1"/>
          </xdr:nvSpPr>
          <xdr:spPr>
            <a:xfrm>
              <a:off x="10308711" y="36150878"/>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(𝑽_𝒕)∑_𝒊▒(𝝏𝑽𝒕/𝝏𝒙𝒊(𝒙𝒊))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16</xdr:col>
      <xdr:colOff>628650</xdr:colOff>
      <xdr:row>46</xdr:row>
      <xdr:rowOff>290512</xdr:rowOff>
    </xdr:from>
    <xdr:ext cx="65" cy="172227"/>
    <xdr:sp macro="" textlink="">
      <xdr:nvSpPr>
        <xdr:cNvPr id="6" name="CuadroTexto 5"/>
        <xdr:cNvSpPr txBox="1"/>
      </xdr:nvSpPr>
      <xdr:spPr>
        <a:xfrm>
          <a:off x="14801850" y="15816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628650</xdr:colOff>
      <xdr:row>119</xdr:row>
      <xdr:rowOff>0</xdr:rowOff>
    </xdr:from>
    <xdr:ext cx="65" cy="172227"/>
    <xdr:sp macro="" textlink="">
      <xdr:nvSpPr>
        <xdr:cNvPr id="116" name="CuadroTexto 115"/>
        <xdr:cNvSpPr txBox="1"/>
      </xdr:nvSpPr>
      <xdr:spPr>
        <a:xfrm>
          <a:off x="15215507" y="162380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53686</xdr:colOff>
      <xdr:row>82</xdr:row>
      <xdr:rowOff>14720</xdr:rowOff>
    </xdr:from>
    <xdr:ext cx="155747" cy="172227"/>
    <mc:AlternateContent xmlns:mc="http://schemas.openxmlformats.org/markup-compatibility/2006" xmlns:a14="http://schemas.microsoft.com/office/drawing/2010/main">
      <mc:Choice Requires="a14">
        <xdr:sp macro="" textlink="">
          <xdr:nvSpPr>
            <xdr:cNvPr id="11" name="CuadroTexto 10"/>
            <xdr:cNvSpPr txBox="1"/>
          </xdr:nvSpPr>
          <xdr:spPr>
            <a:xfrm>
              <a:off x="971550" y="25870765"/>
              <a:ext cx="1557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𝑜</m:t>
                        </m:r>
                      </m:sub>
                    </m:sSub>
                  </m:oMath>
                </m:oMathPara>
              </a14:m>
              <a:endParaRPr lang="es-CO" sz="1100"/>
            </a:p>
          </xdr:txBody>
        </xdr:sp>
      </mc:Choice>
      <mc:Fallback xmlns="">
        <xdr:sp macro="" textlink="">
          <xdr:nvSpPr>
            <xdr:cNvPr id="11" name="CuadroTexto 10"/>
            <xdr:cNvSpPr txBox="1"/>
          </xdr:nvSpPr>
          <xdr:spPr>
            <a:xfrm>
              <a:off x="971550" y="25870765"/>
              <a:ext cx="1557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𝑉_𝑜</a:t>
              </a:r>
              <a:endParaRPr lang="es-CO" sz="1100"/>
            </a:p>
          </xdr:txBody>
        </xdr:sp>
      </mc:Fallback>
    </mc:AlternateContent>
    <xdr:clientData/>
  </xdr:oneCellAnchor>
  <xdr:oneCellAnchor>
    <xdr:from>
      <xdr:col>1</xdr:col>
      <xdr:colOff>24245</xdr:colOff>
      <xdr:row>87</xdr:row>
      <xdr:rowOff>106506</xdr:rowOff>
    </xdr:from>
    <xdr:ext cx="322118" cy="300471"/>
    <mc:AlternateContent xmlns:mc="http://schemas.openxmlformats.org/markup-compatibility/2006" xmlns:a14="http://schemas.microsoft.com/office/drawing/2010/main">
      <mc:Choice Requires="a14">
        <xdr:sp macro="" textlink="">
          <xdr:nvSpPr>
            <xdr:cNvPr id="66" name="CuadroTexto 65"/>
            <xdr:cNvSpPr txBox="1"/>
          </xdr:nvSpPr>
          <xdr:spPr>
            <a:xfrm>
              <a:off x="942109" y="27547165"/>
              <a:ext cx="322118" cy="300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𝑇</m:t>
                        </m:r>
                      </m:e>
                      <m:sub>
                        <m:r>
                          <a:rPr lang="es-CO" sz="1100" b="0" i="1">
                            <a:latin typeface="Cambria Math" panose="02040503050406030204" pitchFamily="18" charset="0"/>
                          </a:rPr>
                          <m:t>𝑅𝑉𝑃</m:t>
                        </m:r>
                      </m:sub>
                    </m:sSub>
                  </m:oMath>
                </m:oMathPara>
              </a14:m>
              <a:endParaRPr lang="es-CO" sz="1100"/>
            </a:p>
          </xdr:txBody>
        </xdr:sp>
      </mc:Choice>
      <mc:Fallback xmlns="">
        <xdr:sp macro="" textlink="">
          <xdr:nvSpPr>
            <xdr:cNvPr id="66" name="CuadroTexto 65"/>
            <xdr:cNvSpPr txBox="1"/>
          </xdr:nvSpPr>
          <xdr:spPr>
            <a:xfrm>
              <a:off x="942109" y="27547165"/>
              <a:ext cx="322118" cy="300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Cambria Math" panose="02040503050406030204" pitchFamily="18" charset="0"/>
                </a:rPr>
                <a:t>𝑇_𝑅𝑉𝑃</a:t>
              </a:r>
              <a:endParaRPr lang="es-CO" sz="1100"/>
            </a:p>
          </xdr:txBody>
        </xdr:sp>
      </mc:Fallback>
    </mc:AlternateContent>
    <xdr:clientData/>
  </xdr:oneCellAnchor>
  <xdr:oneCellAnchor>
    <xdr:from>
      <xdr:col>1</xdr:col>
      <xdr:colOff>24245</xdr:colOff>
      <xdr:row>92</xdr:row>
      <xdr:rowOff>106506</xdr:rowOff>
    </xdr:from>
    <xdr:ext cx="322118" cy="300471"/>
    <mc:AlternateContent xmlns:mc="http://schemas.openxmlformats.org/markup-compatibility/2006" xmlns:a14="http://schemas.microsoft.com/office/drawing/2010/main">
      <mc:Choice Requires="a14">
        <xdr:sp macro="" textlink="">
          <xdr:nvSpPr>
            <xdr:cNvPr id="67" name="CuadroTexto 66"/>
            <xdr:cNvSpPr txBox="1"/>
          </xdr:nvSpPr>
          <xdr:spPr>
            <a:xfrm>
              <a:off x="942109" y="27547165"/>
              <a:ext cx="322118" cy="300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𝑇</m:t>
                        </m:r>
                      </m:e>
                      <m:sub>
                        <m:r>
                          <a:rPr lang="es-CO" sz="1100" b="0" i="1">
                            <a:latin typeface="Cambria Math" panose="02040503050406030204" pitchFamily="18" charset="0"/>
                          </a:rPr>
                          <m:t>𝑅𝑉𝐶</m:t>
                        </m:r>
                      </m:sub>
                    </m:sSub>
                  </m:oMath>
                </m:oMathPara>
              </a14:m>
              <a:endParaRPr lang="es-CO" sz="1100"/>
            </a:p>
          </xdr:txBody>
        </xdr:sp>
      </mc:Choice>
      <mc:Fallback xmlns="">
        <xdr:sp macro="" textlink="">
          <xdr:nvSpPr>
            <xdr:cNvPr id="67" name="CuadroTexto 66"/>
            <xdr:cNvSpPr txBox="1"/>
          </xdr:nvSpPr>
          <xdr:spPr>
            <a:xfrm>
              <a:off x="942109" y="27547165"/>
              <a:ext cx="322118" cy="300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Cambria Math" panose="02040503050406030204" pitchFamily="18" charset="0"/>
                </a:rPr>
                <a:t>𝑇_𝑅𝑉𝐶</a:t>
              </a:r>
              <a:endParaRPr lang="es-CO"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1</xdr:col>
      <xdr:colOff>447675</xdr:colOff>
      <xdr:row>90</xdr:row>
      <xdr:rowOff>38100</xdr:rowOff>
    </xdr:from>
    <xdr:to>
      <xdr:col>1</xdr:col>
      <xdr:colOff>619125</xdr:colOff>
      <xdr:row>90</xdr:row>
      <xdr:rowOff>238125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183" t="26282" r="84860" b="67474"/>
        <a:stretch>
          <a:fillRect/>
        </a:stretch>
      </xdr:blipFill>
      <xdr:spPr bwMode="auto">
        <a:xfrm>
          <a:off x="800100" y="18878550"/>
          <a:ext cx="1714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447675</xdr:colOff>
      <xdr:row>91</xdr:row>
      <xdr:rowOff>19050</xdr:rowOff>
    </xdr:from>
    <xdr:to>
      <xdr:col>1</xdr:col>
      <xdr:colOff>763905</xdr:colOff>
      <xdr:row>91</xdr:row>
      <xdr:rowOff>203835</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180" t="27724" r="76804" b="66879"/>
        <a:stretch>
          <a:fillRect/>
        </a:stretch>
      </xdr:blipFill>
      <xdr:spPr bwMode="auto">
        <a:xfrm>
          <a:off x="800100" y="19221450"/>
          <a:ext cx="316230" cy="184785"/>
        </a:xfrm>
        <a:prstGeom prst="rect">
          <a:avLst/>
        </a:prstGeom>
        <a:noFill/>
        <a:ln>
          <a:noFill/>
        </a:ln>
      </xdr:spPr>
    </xdr:pic>
    <xdr:clientData/>
  </xdr:twoCellAnchor>
  <xdr:twoCellAnchor editAs="oneCell">
    <xdr:from>
      <xdr:col>1</xdr:col>
      <xdr:colOff>447675</xdr:colOff>
      <xdr:row>92</xdr:row>
      <xdr:rowOff>19051</xdr:rowOff>
    </xdr:from>
    <xdr:to>
      <xdr:col>1</xdr:col>
      <xdr:colOff>706755</xdr:colOff>
      <xdr:row>92</xdr:row>
      <xdr:rowOff>204471</xdr:rowOff>
    </xdr:to>
    <xdr:pic>
      <xdr:nvPicPr>
        <xdr:cNvPr id="5" name="Imagen 4"/>
        <xdr:cNvPicPr/>
      </xdr:nvPicPr>
      <xdr:blipFill>
        <a:blip xmlns:r="http://schemas.openxmlformats.org/officeDocument/2006/relationships" r:embed="rId3">
          <a:extLst>
            <a:ext uri="{28A0092B-C50C-407E-A947-70E740481C1C}">
              <a14:useLocalDpi xmlns:a14="http://schemas.microsoft.com/office/drawing/2010/main" val="0"/>
            </a:ext>
          </a:extLst>
        </a:blip>
        <a:srcRect l="24089" t="26923" r="72009" b="67484"/>
        <a:stretch>
          <a:fillRect/>
        </a:stretch>
      </xdr:blipFill>
      <xdr:spPr bwMode="auto">
        <a:xfrm>
          <a:off x="800100" y="19478626"/>
          <a:ext cx="259080" cy="185420"/>
        </a:xfrm>
        <a:prstGeom prst="rect">
          <a:avLst/>
        </a:prstGeom>
        <a:noFill/>
        <a:ln>
          <a:noFill/>
        </a:ln>
      </xdr:spPr>
    </xdr:pic>
    <xdr:clientData/>
  </xdr:twoCellAnchor>
  <xdr:twoCellAnchor editAs="oneCell">
    <xdr:from>
      <xdr:col>1</xdr:col>
      <xdr:colOff>466725</xdr:colOff>
      <xdr:row>93</xdr:row>
      <xdr:rowOff>66675</xdr:rowOff>
    </xdr:from>
    <xdr:to>
      <xdr:col>1</xdr:col>
      <xdr:colOff>708025</xdr:colOff>
      <xdr:row>93</xdr:row>
      <xdr:rowOff>252095</xdr:rowOff>
    </xdr:to>
    <xdr:pic>
      <xdr:nvPicPr>
        <xdr:cNvPr id="6" name="Imagen 5"/>
        <xdr:cNvPicPr/>
      </xdr:nvPicPr>
      <xdr:blipFill rotWithShape="1">
        <a:blip xmlns:r="http://schemas.openxmlformats.org/officeDocument/2006/relationships" r:embed="rId1"/>
        <a:srcRect l="30917" t="27092" r="66112" b="66954"/>
        <a:stretch/>
      </xdr:blipFill>
      <xdr:spPr bwMode="auto">
        <a:xfrm>
          <a:off x="819150" y="19916775"/>
          <a:ext cx="241300" cy="185420"/>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523875</xdr:colOff>
      <xdr:row>94</xdr:row>
      <xdr:rowOff>95250</xdr:rowOff>
    </xdr:from>
    <xdr:to>
      <xdr:col>1</xdr:col>
      <xdr:colOff>647700</xdr:colOff>
      <xdr:row>95</xdr:row>
      <xdr:rowOff>9525</xdr:rowOff>
    </xdr:to>
    <xdr:pic>
      <xdr:nvPicPr>
        <xdr:cNvPr id="7" name="Imagen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37697" t="26598" r="60135" b="68105"/>
        <a:stretch>
          <a:fillRect/>
        </a:stretch>
      </xdr:blipFill>
      <xdr:spPr bwMode="auto">
        <a:xfrm>
          <a:off x="876300" y="20202525"/>
          <a:ext cx="1238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95</xdr:row>
      <xdr:rowOff>95250</xdr:rowOff>
    </xdr:from>
    <xdr:to>
      <xdr:col>1</xdr:col>
      <xdr:colOff>789305</xdr:colOff>
      <xdr:row>96</xdr:row>
      <xdr:rowOff>34290</xdr:rowOff>
    </xdr:to>
    <xdr:pic>
      <xdr:nvPicPr>
        <xdr:cNvPr id="8" name="Imagen 7"/>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40720" t="26944" r="54791" b="66789"/>
        <a:stretch>
          <a:fillRect/>
        </a:stretch>
      </xdr:blipFill>
      <xdr:spPr bwMode="auto">
        <a:xfrm>
          <a:off x="809625" y="20459700"/>
          <a:ext cx="332105" cy="196215"/>
        </a:xfrm>
        <a:prstGeom prst="rect">
          <a:avLst/>
        </a:prstGeom>
        <a:noFill/>
        <a:ln>
          <a:noFill/>
        </a:ln>
      </xdr:spPr>
    </xdr:pic>
    <xdr:clientData/>
  </xdr:twoCellAnchor>
  <xdr:twoCellAnchor editAs="oneCell">
    <xdr:from>
      <xdr:col>1</xdr:col>
      <xdr:colOff>438151</xdr:colOff>
      <xdr:row>96</xdr:row>
      <xdr:rowOff>76200</xdr:rowOff>
    </xdr:from>
    <xdr:to>
      <xdr:col>1</xdr:col>
      <xdr:colOff>791211</xdr:colOff>
      <xdr:row>96</xdr:row>
      <xdr:rowOff>231775</xdr:rowOff>
    </xdr:to>
    <xdr:pic>
      <xdr:nvPicPr>
        <xdr:cNvPr id="9" name="Imagen 8"/>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54910" t="28040" r="39955" b="67065"/>
        <a:stretch>
          <a:fillRect/>
        </a:stretch>
      </xdr:blipFill>
      <xdr:spPr bwMode="auto">
        <a:xfrm>
          <a:off x="790576" y="20697825"/>
          <a:ext cx="353060" cy="155575"/>
        </a:xfrm>
        <a:prstGeom prst="rect">
          <a:avLst/>
        </a:prstGeom>
        <a:noFill/>
        <a:ln>
          <a:noFill/>
        </a:ln>
      </xdr:spPr>
    </xdr:pic>
    <xdr:clientData/>
  </xdr:twoCellAnchor>
  <xdr:twoCellAnchor editAs="oneCell">
    <xdr:from>
      <xdr:col>1</xdr:col>
      <xdr:colOff>704850</xdr:colOff>
      <xdr:row>97</xdr:row>
      <xdr:rowOff>66676</xdr:rowOff>
    </xdr:from>
    <xdr:to>
      <xdr:col>1</xdr:col>
      <xdr:colOff>800100</xdr:colOff>
      <xdr:row>97</xdr:row>
      <xdr:rowOff>219076</xdr:rowOff>
    </xdr:to>
    <xdr:pic>
      <xdr:nvPicPr>
        <xdr:cNvPr id="10" name="Imagen 9"/>
        <xdr:cNvPicPr/>
      </xdr:nvPicPr>
      <xdr:blipFill>
        <a:blip xmlns:r="http://schemas.openxmlformats.org/officeDocument/2006/relationships" r:embed="rId1">
          <a:extLst>
            <a:ext uri="{28A0092B-C50C-407E-A947-70E740481C1C}">
              <a14:useLocalDpi xmlns:a14="http://schemas.microsoft.com/office/drawing/2010/main" val="0"/>
            </a:ext>
          </a:extLst>
        </a:blip>
        <a:srcRect l="40720" t="26944" r="58366" b="68909"/>
        <a:stretch>
          <a:fillRect/>
        </a:stretch>
      </xdr:blipFill>
      <xdr:spPr bwMode="auto">
        <a:xfrm>
          <a:off x="1057275" y="20945476"/>
          <a:ext cx="95250" cy="152400"/>
        </a:xfrm>
        <a:prstGeom prst="rect">
          <a:avLst/>
        </a:prstGeom>
        <a:noFill/>
        <a:ln>
          <a:noFill/>
        </a:ln>
      </xdr:spPr>
    </xdr:pic>
    <xdr:clientData/>
  </xdr:twoCellAnchor>
  <xdr:twoCellAnchor editAs="oneCell">
    <xdr:from>
      <xdr:col>1</xdr:col>
      <xdr:colOff>419100</xdr:colOff>
      <xdr:row>80</xdr:row>
      <xdr:rowOff>1</xdr:rowOff>
    </xdr:from>
    <xdr:to>
      <xdr:col>1</xdr:col>
      <xdr:colOff>723900</xdr:colOff>
      <xdr:row>80</xdr:row>
      <xdr:rowOff>247651</xdr:rowOff>
    </xdr:to>
    <xdr:pic>
      <xdr:nvPicPr>
        <xdr:cNvPr id="11" name="Imagen 10"/>
        <xdr:cNvPicPr/>
      </xdr:nvPicPr>
      <xdr:blipFill rotWithShape="1">
        <a:blip xmlns:r="http://schemas.openxmlformats.org/officeDocument/2006/relationships" r:embed="rId1"/>
        <a:srcRect l="6276" t="26472" r="90088" b="67694"/>
        <a:stretch/>
      </xdr:blipFill>
      <xdr:spPr bwMode="auto">
        <a:xfrm>
          <a:off x="771525" y="16725901"/>
          <a:ext cx="304800" cy="24765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twoCellAnchor>
  <xdr:twoCellAnchor editAs="oneCell">
    <xdr:from>
      <xdr:col>1</xdr:col>
      <xdr:colOff>400050</xdr:colOff>
      <xdr:row>104</xdr:row>
      <xdr:rowOff>85725</xdr:rowOff>
    </xdr:from>
    <xdr:to>
      <xdr:col>1</xdr:col>
      <xdr:colOff>778509</xdr:colOff>
      <xdr:row>105</xdr:row>
      <xdr:rowOff>238125</xdr:rowOff>
    </xdr:to>
    <xdr:pic>
      <xdr:nvPicPr>
        <xdr:cNvPr id="12" name="Imagen 11"/>
        <xdr:cNvPicPr/>
      </xdr:nvPicPr>
      <xdr:blipFill rotWithShape="1">
        <a:blip xmlns:r="http://schemas.openxmlformats.org/officeDocument/2006/relationships" r:embed="rId1"/>
        <a:srcRect l="90522" t="25661" r="3198" b="67370"/>
        <a:stretch/>
      </xdr:blipFill>
      <xdr:spPr bwMode="auto">
        <a:xfrm>
          <a:off x="752475" y="22250400"/>
          <a:ext cx="378459" cy="40957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twoCellAnchor>
  <xdr:twoCellAnchor editAs="oneCell">
    <xdr:from>
      <xdr:col>1</xdr:col>
      <xdr:colOff>466725</xdr:colOff>
      <xdr:row>98</xdr:row>
      <xdr:rowOff>76199</xdr:rowOff>
    </xdr:from>
    <xdr:to>
      <xdr:col>2</xdr:col>
      <xdr:colOff>0</xdr:colOff>
      <xdr:row>99</xdr:row>
      <xdr:rowOff>228599</xdr:rowOff>
    </xdr:to>
    <xdr:pic>
      <xdr:nvPicPr>
        <xdr:cNvPr id="13" name="Imagen 12"/>
        <xdr:cNvPicPr/>
      </xdr:nvPicPr>
      <xdr:blipFill rotWithShape="1">
        <a:blip xmlns:r="http://schemas.openxmlformats.org/officeDocument/2006/relationships" r:embed="rId1"/>
        <a:srcRect l="73767" t="26471" r="19752" b="66560"/>
        <a:stretch/>
      </xdr:blipFill>
      <xdr:spPr bwMode="auto">
        <a:xfrm>
          <a:off x="819150" y="21212174"/>
          <a:ext cx="390525" cy="40957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twoCellAnchor>
  <xdr:twoCellAnchor editAs="oneCell">
    <xdr:from>
      <xdr:col>1</xdr:col>
      <xdr:colOff>390525</xdr:colOff>
      <xdr:row>100</xdr:row>
      <xdr:rowOff>85725</xdr:rowOff>
    </xdr:from>
    <xdr:to>
      <xdr:col>1</xdr:col>
      <xdr:colOff>790575</xdr:colOff>
      <xdr:row>101</xdr:row>
      <xdr:rowOff>238125</xdr:rowOff>
    </xdr:to>
    <xdr:pic>
      <xdr:nvPicPr>
        <xdr:cNvPr id="14" name="Imagen 13"/>
        <xdr:cNvPicPr/>
      </xdr:nvPicPr>
      <xdr:blipFill rotWithShape="1">
        <a:blip xmlns:r="http://schemas.openxmlformats.org/officeDocument/2006/relationships" r:embed="rId1"/>
        <a:srcRect l="82144" t="25661" r="11217" b="67371"/>
        <a:stretch/>
      </xdr:blipFill>
      <xdr:spPr bwMode="auto">
        <a:xfrm>
          <a:off x="742950" y="21612225"/>
          <a:ext cx="400050" cy="40957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twoCellAnchor>
  <xdr:oneCellAnchor>
    <xdr:from>
      <xdr:col>0</xdr:col>
      <xdr:colOff>76200</xdr:colOff>
      <xdr:row>73</xdr:row>
      <xdr:rowOff>171450</xdr:rowOff>
    </xdr:from>
    <xdr:ext cx="5724525" cy="838200"/>
    <mc:AlternateContent xmlns:mc="http://schemas.openxmlformats.org/markup-compatibility/2006" xmlns:a14="http://schemas.microsoft.com/office/drawing/2010/main">
      <mc:Choice Requires="a14">
        <xdr:sp macro="" textlink="">
          <xdr:nvSpPr>
            <xdr:cNvPr id="15" name="CuadroTexto 14"/>
            <xdr:cNvSpPr txBox="1"/>
          </xdr:nvSpPr>
          <xdr:spPr>
            <a:xfrm>
              <a:off x="76200" y="15201900"/>
              <a:ext cx="5724525" cy="83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endParaRPr lang="es-CO" sz="1000" b="1" i="1">
                <a:solidFill>
                  <a:srgbClr val="FF0000"/>
                </a:solidFill>
                <a:effectLst/>
                <a:latin typeface="Cambria Math" panose="02040503050406030204" pitchFamily="18" charset="0"/>
                <a:ea typeface="+mn-ea"/>
                <a:cs typeface="+mn-cs"/>
              </a:endParaRPr>
            </a:p>
            <a:p>
              <a:pPr algn="l"/>
              <a14:m>
                <m:oMath xmlns:m="http://schemas.openxmlformats.org/officeDocument/2006/math">
                  <m:sSub>
                    <m:sSubPr>
                      <m:ctrlPr>
                        <a:rPr lang="es-CO" sz="1000" b="0" i="1">
                          <a:solidFill>
                            <a:schemeClr val="tx1"/>
                          </a:solidFill>
                          <a:effectLst/>
                          <a:latin typeface="Cambria Math" panose="02040503050406030204" pitchFamily="18" charset="0"/>
                          <a:ea typeface="+mn-ea"/>
                          <a:cs typeface="+mn-cs"/>
                        </a:rPr>
                      </m:ctrlPr>
                    </m:sSubPr>
                    <m:e>
                      <m:r>
                        <a:rPr lang="es-CO" sz="1000" b="0" i="1">
                          <a:solidFill>
                            <a:schemeClr val="tx1"/>
                          </a:solidFill>
                          <a:effectLst/>
                          <a:latin typeface="Cambria Math" panose="02040503050406030204" pitchFamily="18" charset="0"/>
                          <a:ea typeface="+mn-ea"/>
                          <a:cs typeface="+mn-cs"/>
                        </a:rPr>
                        <m:t>𝑉</m:t>
                      </m:r>
                    </m:e>
                    <m:sub>
                      <m:r>
                        <a:rPr lang="es-CO" sz="1000" b="0" i="1">
                          <a:solidFill>
                            <a:schemeClr val="tx1"/>
                          </a:solidFill>
                          <a:effectLst/>
                          <a:latin typeface="Cambria Math" panose="02040503050406030204" pitchFamily="18" charset="0"/>
                          <a:ea typeface="+mn-ea"/>
                          <a:cs typeface="+mn-cs"/>
                        </a:rPr>
                        <m:t>𝑡</m:t>
                      </m:r>
                    </m:sub>
                  </m:sSub>
                </m:oMath>
              </a14:m>
              <a:r>
                <a:rPr lang="es-CO" sz="1000" b="0" i="1">
                  <a:solidFill>
                    <a:schemeClr val="tx1"/>
                  </a:solidFill>
                  <a:effectLst/>
                  <a:latin typeface="+mn-lt"/>
                  <a:ea typeface="+mn-ea"/>
                  <a:cs typeface="+mn-cs"/>
                </a:rPr>
                <a:t>=</a:t>
              </a:r>
              <a:r>
                <a:rPr lang="es-CO" sz="1000" b="0" i="1" baseline="0">
                  <a:solidFill>
                    <a:schemeClr val="tx1"/>
                  </a:solidFill>
                  <a:effectLst/>
                  <a:latin typeface="+mn-lt"/>
                  <a:ea typeface="+mn-ea"/>
                  <a:cs typeface="+mn-cs"/>
                </a:rPr>
                <a:t> </a:t>
              </a:r>
              <a14:m>
                <m:oMath xmlns:m="http://schemas.openxmlformats.org/officeDocument/2006/math">
                  <m:sSub>
                    <m:sSubPr>
                      <m:ctrlPr>
                        <a:rPr lang="es-CO" sz="1600" b="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𝑉</m:t>
                      </m:r>
                    </m:e>
                    <m:sub>
                      <m:eqArr>
                        <m:eqArrPr>
                          <m:ctrlPr>
                            <a:rPr lang="es-CO" sz="1600" b="0" i="1">
                              <a:solidFill>
                                <a:schemeClr val="tx1"/>
                              </a:solidFill>
                              <a:effectLst/>
                              <a:latin typeface="Cambria Math" panose="02040503050406030204" pitchFamily="18" charset="0"/>
                              <a:ea typeface="+mn-ea"/>
                              <a:cs typeface="+mn-cs"/>
                            </a:rPr>
                          </m:ctrlPr>
                        </m:eqArrPr>
                        <m:e>
                          <m:r>
                            <a:rPr lang="es-CO" sz="1600" b="0" i="1">
                              <a:solidFill>
                                <a:schemeClr val="tx1"/>
                              </a:solidFill>
                              <a:effectLst/>
                              <a:latin typeface="Cambria Math" panose="02040503050406030204" pitchFamily="18" charset="0"/>
                              <a:ea typeface="+mn-ea"/>
                              <a:cs typeface="+mn-cs"/>
                            </a:rPr>
                            <m:t>0  </m:t>
                          </m:r>
                        </m:e>
                        <m:e>
                          <m:r>
                            <a:rPr lang="es-CO" sz="1600" b="0" i="1">
                              <a:solidFill>
                                <a:schemeClr val="tx1"/>
                              </a:solidFill>
                              <a:effectLst/>
                              <a:latin typeface="Cambria Math" panose="02040503050406030204" pitchFamily="18" charset="0"/>
                              <a:ea typeface="+mn-ea"/>
                              <a:cs typeface="+mn-cs"/>
                            </a:rPr>
                            <m:t> </m:t>
                          </m:r>
                        </m:e>
                      </m:eqArr>
                    </m:sub>
                  </m:sSub>
                  <m:d>
                    <m:dPr>
                      <m:begChr m:val="["/>
                      <m:endChr m:val="]"/>
                      <m:ctrlPr>
                        <a:rPr lang="es-CO" sz="1600" b="0" i="1">
                          <a:solidFill>
                            <a:schemeClr val="tx1"/>
                          </a:solidFill>
                          <a:effectLst/>
                          <a:latin typeface="Cambria Math" panose="02040503050406030204" pitchFamily="18" charset="0"/>
                          <a:ea typeface="+mn-ea"/>
                          <a:cs typeface="+mn-cs"/>
                        </a:rPr>
                      </m:ctrlPr>
                    </m:dPr>
                    <m:e>
                      <m:eqArr>
                        <m:eqArrPr>
                          <m:ctrlPr>
                            <a:rPr lang="es-CO" sz="1600" b="0" i="1">
                              <a:solidFill>
                                <a:schemeClr val="tx1"/>
                              </a:solidFill>
                              <a:effectLst/>
                              <a:latin typeface="Cambria Math" panose="02040503050406030204" pitchFamily="18" charset="0"/>
                              <a:ea typeface="+mn-ea"/>
                              <a:cs typeface="+mn-cs"/>
                            </a:rPr>
                          </m:ctrlPr>
                        </m:eqArrPr>
                        <m:e>
                          <m:eqArr>
                            <m:eqArrPr>
                              <m:ctrlPr>
                                <a:rPr lang="es-CO" sz="1600" b="0" i="1">
                                  <a:solidFill>
                                    <a:schemeClr val="tx1"/>
                                  </a:solidFill>
                                  <a:effectLst/>
                                  <a:latin typeface="Cambria Math" panose="02040503050406030204" pitchFamily="18" charset="0"/>
                                  <a:ea typeface="+mn-ea"/>
                                  <a:cs typeface="+mn-cs"/>
                                </a:rPr>
                              </m:ctrlPr>
                            </m:eqArrPr>
                            <m:e>
                              <m:r>
                                <a:rPr lang="es-CO" sz="1600" b="0" i="1">
                                  <a:solidFill>
                                    <a:schemeClr val="tx1"/>
                                  </a:solidFill>
                                  <a:effectLst/>
                                  <a:latin typeface="Cambria Math" panose="02040503050406030204" pitchFamily="18" charset="0"/>
                                  <a:ea typeface="+mn-ea"/>
                                  <a:cs typeface="+mn-cs"/>
                                </a:rPr>
                                <m:t>1−</m:t>
                              </m:r>
                              <m:sSub>
                                <m:sSubPr>
                                  <m:ctrlPr>
                                    <a:rPr lang="es-CO" sz="1600" b="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𝛾</m:t>
                                  </m:r>
                                </m:e>
                                <m:sub>
                                  <m:r>
                                    <a:rPr lang="es-CO" sz="1600" b="0" i="1">
                                      <a:solidFill>
                                        <a:schemeClr val="tx1"/>
                                      </a:solidFill>
                                      <a:effectLst/>
                                      <a:latin typeface="Cambria Math" panose="02040503050406030204" pitchFamily="18" charset="0"/>
                                      <a:ea typeface="+mn-ea"/>
                                      <a:cs typeface="+mn-cs"/>
                                    </a:rPr>
                                    <m:t>𝑅𝑠</m:t>
                                  </m:r>
                                </m:sub>
                              </m:sSub>
                            </m:e>
                          </m:eqArr>
                          <m:r>
                            <a:rPr lang="es-CO" sz="1600" b="0" i="1">
                              <a:solidFill>
                                <a:schemeClr val="tx1"/>
                              </a:solidFill>
                              <a:effectLst/>
                              <a:latin typeface="Cambria Math" panose="02040503050406030204" pitchFamily="18" charset="0"/>
                              <a:ea typeface="+mn-ea"/>
                              <a:cs typeface="+mn-cs"/>
                            </a:rPr>
                            <m:t> </m:t>
                          </m:r>
                          <m:d>
                            <m:dPr>
                              <m:ctrlPr>
                                <a:rPr lang="es-CO" sz="1600" b="0" i="1">
                                  <a:solidFill>
                                    <a:schemeClr val="tx1"/>
                                  </a:solidFill>
                                  <a:effectLst/>
                                  <a:latin typeface="Cambria Math" panose="02040503050406030204" pitchFamily="18" charset="0"/>
                                  <a:ea typeface="+mn-ea"/>
                                  <a:cs typeface="+mn-cs"/>
                                </a:rPr>
                              </m:ctrlPr>
                            </m:dPr>
                            <m:e>
                              <m:sSub>
                                <m:sSubPr>
                                  <m:ctrlPr>
                                    <a:rPr lang="es-CO" sz="1600" b="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𝑡</m:t>
                                  </m:r>
                                </m:e>
                                <m:sub>
                                  <m:r>
                                    <a:rPr lang="es-CO" sz="1600" b="0" i="1">
                                      <a:solidFill>
                                        <a:schemeClr val="tx1"/>
                                      </a:solidFill>
                                      <a:effectLst/>
                                      <a:latin typeface="Cambria Math" panose="02040503050406030204" pitchFamily="18" charset="0"/>
                                      <a:ea typeface="+mn-ea"/>
                                      <a:cs typeface="+mn-cs"/>
                                    </a:rPr>
                                    <m:t>0</m:t>
                                  </m:r>
                                  <m:r>
                                    <a:rPr lang="es-CO" sz="1600" b="0" i="1">
                                      <a:solidFill>
                                        <a:schemeClr val="tx1"/>
                                      </a:solidFill>
                                      <a:effectLst/>
                                      <a:latin typeface="Cambria Math" panose="02040503050406030204" pitchFamily="18" charset="0"/>
                                      <a:ea typeface="+mn-ea"/>
                                      <a:cs typeface="+mn-cs"/>
                                    </a:rPr>
                                    <m:t>𝑅𝑆</m:t>
                                  </m:r>
                                </m:sub>
                              </m:sSub>
                              <m:r>
                                <a:rPr lang="es-CO" sz="1600" b="0" i="1">
                                  <a:solidFill>
                                    <a:schemeClr val="tx1"/>
                                  </a:solidFill>
                                  <a:effectLst/>
                                  <a:latin typeface="Cambria Math" panose="02040503050406030204" pitchFamily="18" charset="0"/>
                                  <a:ea typeface="+mn-ea"/>
                                  <a:cs typeface="+mn-cs"/>
                                </a:rPr>
                                <m:t> − </m:t>
                              </m:r>
                              <m:sSub>
                                <m:sSubPr>
                                  <m:ctrlPr>
                                    <a:rPr lang="es-CO" sz="1600" b="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𝑡</m:t>
                                  </m:r>
                                </m:e>
                                <m:sub>
                                  <m:r>
                                    <a:rPr lang="es-CO" sz="1600" b="0" i="1">
                                      <a:solidFill>
                                        <a:schemeClr val="tx1"/>
                                      </a:solidFill>
                                      <a:effectLst/>
                                      <a:latin typeface="Cambria Math" panose="02040503050406030204" pitchFamily="18" charset="0"/>
                                      <a:ea typeface="+mn-ea"/>
                                      <a:cs typeface="+mn-cs"/>
                                    </a:rPr>
                                    <m:t>𝑟𝑠</m:t>
                                  </m:r>
                                </m:sub>
                              </m:sSub>
                            </m:e>
                          </m:d>
                          <m:r>
                            <a:rPr lang="es-CO" sz="1600" b="0" i="1">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𝛽</m:t>
                          </m:r>
                          <m:d>
                            <m:dPr>
                              <m:ctrlPr>
                                <a:rPr lang="es-CO" sz="1600" b="0" i="1">
                                  <a:solidFill>
                                    <a:schemeClr val="tx1"/>
                                  </a:solidFill>
                                  <a:effectLst/>
                                  <a:latin typeface="Cambria Math" panose="02040503050406030204" pitchFamily="18" charset="0"/>
                                  <a:ea typeface="+mn-ea"/>
                                  <a:cs typeface="+mn-cs"/>
                                </a:rPr>
                              </m:ctrlPr>
                            </m:dPr>
                            <m:e>
                              <m:sSub>
                                <m:sSubPr>
                                  <m:ctrlPr>
                                    <a:rPr lang="es-CO" sz="1600" b="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𝑡</m:t>
                                  </m:r>
                                </m:e>
                                <m:sub>
                                  <m:r>
                                    <a:rPr lang="es-CO" sz="1600" b="0" i="1">
                                      <a:solidFill>
                                        <a:schemeClr val="tx1"/>
                                      </a:solidFill>
                                      <a:effectLst/>
                                      <a:latin typeface="Cambria Math" panose="02040503050406030204" pitchFamily="18" charset="0"/>
                                      <a:ea typeface="+mn-ea"/>
                                      <a:cs typeface="+mn-cs"/>
                                    </a:rPr>
                                    <m:t>𝑠𝑐𝑚</m:t>
                                  </m:r>
                                </m:sub>
                              </m:sSub>
                              <m:r>
                                <a:rPr lang="es-CO" sz="1600" b="0" i="1">
                                  <a:solidFill>
                                    <a:schemeClr val="tx1"/>
                                  </a:solidFill>
                                  <a:effectLst/>
                                  <a:latin typeface="Cambria Math" panose="02040503050406030204" pitchFamily="18" charset="0"/>
                                  <a:ea typeface="+mn-ea"/>
                                  <a:cs typeface="+mn-cs"/>
                                </a:rPr>
                                <m:t>−</m:t>
                              </m:r>
                              <m:sSub>
                                <m:sSubPr>
                                  <m:ctrlPr>
                                    <a:rPr lang="es-CO" sz="1600" b="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𝑡</m:t>
                                  </m:r>
                                </m:e>
                                <m:sub>
                                  <m:r>
                                    <a:rPr lang="es-CO" sz="1600" b="0" i="1">
                                      <a:solidFill>
                                        <a:schemeClr val="tx1"/>
                                      </a:solidFill>
                                      <a:effectLst/>
                                      <a:latin typeface="Cambria Math" panose="02040503050406030204" pitchFamily="18" charset="0"/>
                                      <a:ea typeface="+mn-ea"/>
                                      <a:cs typeface="+mn-cs"/>
                                    </a:rPr>
                                    <m:t>𝑅𝑆</m:t>
                                  </m:r>
                                </m:sub>
                              </m:sSub>
                              <m:r>
                                <a:rPr lang="es-CO" sz="1600" b="0" i="1">
                                  <a:solidFill>
                                    <a:schemeClr val="tx1"/>
                                  </a:solidFill>
                                  <a:effectLst/>
                                  <a:latin typeface="Cambria Math" panose="02040503050406030204" pitchFamily="18" charset="0"/>
                                  <a:ea typeface="+mn-ea"/>
                                  <a:cs typeface="+mn-cs"/>
                                </a:rPr>
                                <m:t> </m:t>
                              </m:r>
                            </m:e>
                          </m:d>
                          <m:r>
                            <a:rPr lang="es-CO" sz="1600" b="0" i="1">
                              <a:solidFill>
                                <a:schemeClr val="tx1"/>
                              </a:solidFill>
                              <a:effectLst/>
                              <a:latin typeface="Cambria Math" panose="02040503050406030204" pitchFamily="18" charset="0"/>
                              <a:ea typeface="+mn-ea"/>
                              <a:cs typeface="+mn-cs"/>
                            </a:rPr>
                            <m:t>+</m:t>
                          </m:r>
                          <m:sSub>
                            <m:sSubPr>
                              <m:ctrlPr>
                                <a:rPr lang="es-CO" sz="1600" b="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𝛾</m:t>
                              </m:r>
                            </m:e>
                            <m:sub>
                              <m:r>
                                <a:rPr lang="es-CO" sz="1600" b="0" i="1">
                                  <a:solidFill>
                                    <a:schemeClr val="tx1"/>
                                  </a:solidFill>
                                  <a:effectLst/>
                                  <a:latin typeface="Cambria Math" panose="02040503050406030204" pitchFamily="18" charset="0"/>
                                  <a:ea typeface="+mn-ea"/>
                                  <a:cs typeface="+mn-cs"/>
                                </a:rPr>
                                <m:t>𝑆𝐶𝑀</m:t>
                              </m:r>
                            </m:sub>
                          </m:sSub>
                          <m:r>
                            <a:rPr lang="es-CO" sz="1600" b="0" i="1">
                              <a:solidFill>
                                <a:schemeClr val="tx1"/>
                              </a:solidFill>
                              <a:effectLst/>
                              <a:latin typeface="Cambria Math" panose="02040503050406030204" pitchFamily="18" charset="0"/>
                              <a:ea typeface="+mn-ea"/>
                              <a:cs typeface="+mn-cs"/>
                            </a:rPr>
                            <m:t> </m:t>
                          </m:r>
                          <m:d>
                            <m:dPr>
                              <m:ctrlPr>
                                <a:rPr lang="es-CO" sz="1600" b="0" i="1">
                                  <a:solidFill>
                                    <a:schemeClr val="tx1"/>
                                  </a:solidFill>
                                  <a:effectLst/>
                                  <a:latin typeface="Cambria Math" panose="02040503050406030204" pitchFamily="18" charset="0"/>
                                  <a:ea typeface="+mn-ea"/>
                                  <a:cs typeface="+mn-cs"/>
                                </a:rPr>
                              </m:ctrlPr>
                            </m:dPr>
                            <m:e>
                              <m:r>
                                <a:rPr lang="es-CO" sz="1600" b="0" i="1">
                                  <a:solidFill>
                                    <a:schemeClr val="tx1"/>
                                  </a:solidFill>
                                  <a:effectLst/>
                                  <a:latin typeface="Cambria Math" panose="02040503050406030204" pitchFamily="18" charset="0"/>
                                  <a:ea typeface="+mn-ea"/>
                                  <a:cs typeface="+mn-cs"/>
                                </a:rPr>
                                <m:t> </m:t>
                              </m:r>
                              <m:r>
                                <a:rPr lang="es-CO" sz="1600" b="0" i="1">
                                  <a:solidFill>
                                    <a:schemeClr val="tx1"/>
                                  </a:solidFill>
                                  <a:effectLst/>
                                  <a:latin typeface="Cambria Math" panose="02040503050406030204" pitchFamily="18" charset="0"/>
                                  <a:ea typeface="+mn-ea"/>
                                  <a:cs typeface="+mn-cs"/>
                                </a:rPr>
                                <m:t>𝑡</m:t>
                              </m:r>
                              <m:r>
                                <a:rPr lang="es-CO" sz="1600" b="0" i="1">
                                  <a:solidFill>
                                    <a:schemeClr val="tx1"/>
                                  </a:solidFill>
                                  <a:effectLst/>
                                  <a:latin typeface="Cambria Math" panose="02040503050406030204" pitchFamily="18" charset="0"/>
                                  <a:ea typeface="+mn-ea"/>
                                  <a:cs typeface="+mn-cs"/>
                                </a:rPr>
                                <m:t>−</m:t>
                              </m:r>
                              <m:sSub>
                                <m:sSubPr>
                                  <m:ctrlPr>
                                    <a:rPr lang="es-CO" sz="1600" b="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𝑡</m:t>
                                  </m:r>
                                </m:e>
                                <m:sub>
                                  <m:r>
                                    <a:rPr lang="es-CO" sz="1600" b="0" i="1">
                                      <a:solidFill>
                                        <a:schemeClr val="tx1"/>
                                      </a:solidFill>
                                      <a:effectLst/>
                                      <a:latin typeface="Cambria Math" panose="02040503050406030204" pitchFamily="18" charset="0"/>
                                      <a:ea typeface="+mn-ea"/>
                                      <a:cs typeface="+mn-cs"/>
                                    </a:rPr>
                                    <m:t>𝑆𝐶𝑀</m:t>
                                  </m:r>
                                </m:sub>
                              </m:sSub>
                            </m:e>
                          </m:d>
                          <m:r>
                            <a:rPr lang="es-CO" sz="1600" b="0" i="1">
                              <a:solidFill>
                                <a:schemeClr val="tx1"/>
                              </a:solidFill>
                              <a:effectLst/>
                              <a:latin typeface="Cambria Math" panose="02040503050406030204" pitchFamily="18" charset="0"/>
                              <a:ea typeface="+mn-ea"/>
                              <a:cs typeface="+mn-cs"/>
                            </a:rPr>
                            <m:t>]  </m:t>
                          </m:r>
                        </m:e>
                        <m:e>
                          <m:r>
                            <a:rPr lang="es-CO" sz="1600" b="0" i="1">
                              <a:solidFill>
                                <a:schemeClr val="tx1"/>
                              </a:solidFill>
                              <a:effectLst/>
                              <a:latin typeface="Cambria Math" panose="02040503050406030204" pitchFamily="18" charset="0"/>
                              <a:ea typeface="+mn-ea"/>
                              <a:cs typeface="+mn-cs"/>
                            </a:rPr>
                            <m:t> +</m:t>
                          </m:r>
                          <m:r>
                            <a:rPr lang="es-CO" sz="1600" b="0" i="1">
                              <a:solidFill>
                                <a:schemeClr val="tx1"/>
                              </a:solidFill>
                              <a:effectLst/>
                              <a:latin typeface="Cambria Math" panose="02040503050406030204" pitchFamily="18" charset="0"/>
                              <a:ea typeface="+mn-ea"/>
                              <a:cs typeface="+mn-cs"/>
                            </a:rPr>
                            <m:t>𝛿</m:t>
                          </m:r>
                          <m:sSub>
                            <m:sSubPr>
                              <m:ctrlPr>
                                <a:rPr lang="es-CO" sz="1600" b="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𝑉</m:t>
                              </m:r>
                            </m:e>
                            <m:sub>
                              <m:r>
                                <a:rPr lang="es-CO" sz="1600" b="0" i="1">
                                  <a:solidFill>
                                    <a:schemeClr val="tx1"/>
                                  </a:solidFill>
                                  <a:effectLst/>
                                  <a:latin typeface="Cambria Math" panose="02040503050406030204" pitchFamily="18" charset="0"/>
                                  <a:ea typeface="+mn-ea"/>
                                  <a:cs typeface="+mn-cs"/>
                                </a:rPr>
                                <m:t>𝑚𝑒𝑛</m:t>
                              </m:r>
                            </m:sub>
                          </m:sSub>
                          <m:r>
                            <a:rPr lang="es-CO" sz="1600" b="0" i="1">
                              <a:solidFill>
                                <a:schemeClr val="tx1"/>
                              </a:solidFill>
                              <a:effectLst/>
                              <a:latin typeface="Cambria Math" panose="02040503050406030204" pitchFamily="18" charset="0"/>
                              <a:ea typeface="+mn-ea"/>
                              <a:cs typeface="+mn-cs"/>
                            </a:rPr>
                            <m:t>+ </m:t>
                          </m:r>
                          <m:r>
                            <a:rPr lang="es-CO" sz="1600" b="0" i="1">
                              <a:solidFill>
                                <a:schemeClr val="tx1"/>
                              </a:solidFill>
                              <a:effectLst/>
                              <a:latin typeface="Cambria Math" panose="02040503050406030204" pitchFamily="18" charset="0"/>
                              <a:ea typeface="+mn-ea"/>
                              <a:cs typeface="+mn-cs"/>
                            </a:rPr>
                            <m:t>𝛿</m:t>
                          </m:r>
                          <m:sSub>
                            <m:sSubPr>
                              <m:ctrlPr>
                                <a:rPr lang="es-CO" sz="1600" b="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𝑉</m:t>
                              </m:r>
                            </m:e>
                            <m:sub>
                              <m:r>
                                <a:rPr lang="es-CO" sz="1600" b="0" i="1">
                                  <a:solidFill>
                                    <a:schemeClr val="tx1"/>
                                  </a:solidFill>
                                  <a:effectLst/>
                                  <a:latin typeface="Cambria Math" panose="02040503050406030204" pitchFamily="18" charset="0"/>
                                  <a:ea typeface="+mn-ea"/>
                                  <a:cs typeface="+mn-cs"/>
                                </a:rPr>
                                <m:t>𝑟𝑒𝑝</m:t>
                              </m:r>
                            </m:sub>
                          </m:sSub>
                          <m:r>
                            <a:rPr lang="es-CO" sz="1600" b="0" i="1">
                              <a:solidFill>
                                <a:schemeClr val="tx1"/>
                              </a:solidFill>
                              <a:effectLst/>
                              <a:latin typeface="Cambria Math" panose="02040503050406030204" pitchFamily="18" charset="0"/>
                              <a:ea typeface="+mn-ea"/>
                              <a:cs typeface="+mn-cs"/>
                            </a:rPr>
                            <m:t>+ </m:t>
                          </m:r>
                          <m:sSub>
                            <m:sSubPr>
                              <m:ctrlPr>
                                <a:rPr lang="es-CO" sz="1600" b="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Cambria Math" panose="02040503050406030204" pitchFamily="18" charset="0"/>
                                  <a:cs typeface="+mn-cs"/>
                                </a:rPr>
                                <m:t>𝛿</m:t>
                              </m:r>
                              <m:r>
                                <a:rPr lang="es-CO" sz="1600" b="0" i="1">
                                  <a:solidFill>
                                    <a:schemeClr val="tx1"/>
                                  </a:solidFill>
                                  <a:effectLst/>
                                  <a:latin typeface="Cambria Math" panose="02040503050406030204" pitchFamily="18" charset="0"/>
                                  <a:ea typeface="Cambria Math" panose="02040503050406030204" pitchFamily="18" charset="0"/>
                                  <a:cs typeface="+mn-cs"/>
                                </a:rPr>
                                <m:t>𝑉</m:t>
                              </m:r>
                            </m:e>
                            <m:sub>
                              <m:r>
                                <a:rPr lang="es-CO" sz="1600" b="0" i="1">
                                  <a:solidFill>
                                    <a:schemeClr val="tx1"/>
                                  </a:solidFill>
                                  <a:effectLst/>
                                  <a:latin typeface="Cambria Math" panose="02040503050406030204" pitchFamily="18" charset="0"/>
                                  <a:ea typeface="+mn-ea"/>
                                  <a:cs typeface="+mn-cs"/>
                                </a:rPr>
                                <m:t>𝑟𝑒𝑠</m:t>
                              </m:r>
                            </m:sub>
                          </m:sSub>
                          <m:r>
                            <a:rPr lang="es-CO" sz="1600" b="0" i="1">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𝛿</m:t>
                          </m:r>
                          <m:sSub>
                            <m:sSubPr>
                              <m:ctrlPr>
                                <a:rPr lang="es-CO" sz="1600" b="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𝑉</m:t>
                              </m:r>
                            </m:e>
                            <m:sub>
                              <m:r>
                                <a:rPr lang="es-CO" sz="1600" b="0" i="1">
                                  <a:solidFill>
                                    <a:schemeClr val="tx1"/>
                                  </a:solidFill>
                                  <a:effectLst/>
                                  <a:latin typeface="Cambria Math" panose="02040503050406030204" pitchFamily="18" charset="0"/>
                                  <a:ea typeface="+mn-ea"/>
                                  <a:cs typeface="+mn-cs"/>
                                </a:rPr>
                                <m:t>𝑎𝑑𝑑</m:t>
                              </m:r>
                            </m:sub>
                          </m:sSub>
                        </m:e>
                      </m:eqArr>
                    </m:e>
                  </m:d>
                </m:oMath>
              </a14:m>
              <a:endParaRPr lang="es-CO" sz="2000" b="0">
                <a:solidFill>
                  <a:schemeClr val="bg1"/>
                </a:solidFill>
              </a:endParaRPr>
            </a:p>
          </xdr:txBody>
        </xdr:sp>
      </mc:Choice>
      <mc:Fallback xmlns="">
        <xdr:sp macro="" textlink="">
          <xdr:nvSpPr>
            <xdr:cNvPr id="15" name="CuadroTexto 14"/>
            <xdr:cNvSpPr txBox="1"/>
          </xdr:nvSpPr>
          <xdr:spPr>
            <a:xfrm>
              <a:off x="76200" y="15201900"/>
              <a:ext cx="5724525" cy="83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endParaRPr lang="es-CO" sz="1000" b="1" i="1">
                <a:solidFill>
                  <a:srgbClr val="FF0000"/>
                </a:solidFill>
                <a:effectLst/>
                <a:latin typeface="Cambria Math" panose="02040503050406030204" pitchFamily="18" charset="0"/>
                <a:ea typeface="+mn-ea"/>
                <a:cs typeface="+mn-cs"/>
              </a:endParaRPr>
            </a:p>
            <a:p>
              <a:pPr algn="l"/>
              <a:r>
                <a:rPr lang="es-CO" sz="1000" b="0" i="0">
                  <a:solidFill>
                    <a:schemeClr val="tx1"/>
                  </a:solidFill>
                  <a:effectLst/>
                  <a:latin typeface="Cambria Math" panose="02040503050406030204" pitchFamily="18" charset="0"/>
                  <a:ea typeface="+mn-ea"/>
                  <a:cs typeface="+mn-cs"/>
                </a:rPr>
                <a:t>𝑉_𝑡</a:t>
              </a:r>
              <a:r>
                <a:rPr lang="es-CO" sz="1000" b="0" i="1">
                  <a:solidFill>
                    <a:schemeClr val="tx1"/>
                  </a:solidFill>
                  <a:effectLst/>
                  <a:latin typeface="+mn-lt"/>
                  <a:ea typeface="+mn-ea"/>
                  <a:cs typeface="+mn-cs"/>
                </a:rPr>
                <a:t>=</a:t>
              </a:r>
              <a:r>
                <a:rPr lang="es-CO" sz="1000" b="0" i="1" baseline="0">
                  <a:solidFill>
                    <a:schemeClr val="tx1"/>
                  </a:solidFill>
                  <a:effectLst/>
                  <a:latin typeface="+mn-lt"/>
                  <a:ea typeface="+mn-ea"/>
                  <a:cs typeface="+mn-cs"/>
                </a:rPr>
                <a:t> </a:t>
              </a:r>
              <a:r>
                <a:rPr lang="es-CO" sz="1600" b="0" i="0">
                  <a:solidFill>
                    <a:schemeClr val="tx1"/>
                  </a:solidFill>
                  <a:effectLst/>
                  <a:latin typeface="Cambria Math" panose="02040503050406030204" pitchFamily="18" charset="0"/>
                  <a:ea typeface="+mn-ea"/>
                  <a:cs typeface="+mn-cs"/>
                </a:rPr>
                <a:t>𝑉_█(0  @ ) [█(█(1−𝛾_𝑅𝑠 ) (𝑡_0𝑅𝑆  − 𝑡_𝑟𝑠 )+𝛽(𝑡_𝑠𝑐𝑚−𝑡_𝑅𝑆  )+𝛾_𝑆𝐶𝑀  ( 𝑡−𝑡_𝑆𝐶𝑀 )]  @ +𝛿𝑉_𝑚𝑒𝑛+ 𝛿𝑉_𝑟𝑒𝑝+ 〖</a:t>
              </a:r>
              <a:r>
                <a:rPr lang="es-CO" sz="1600" b="0" i="0">
                  <a:solidFill>
                    <a:schemeClr val="tx1"/>
                  </a:solidFill>
                  <a:effectLst/>
                  <a:latin typeface="Cambria Math" panose="02040503050406030204" pitchFamily="18" charset="0"/>
                  <a:ea typeface="Cambria Math" panose="02040503050406030204" pitchFamily="18" charset="0"/>
                  <a:cs typeface="+mn-cs"/>
                </a:rPr>
                <a:t>𝛿𝑉</a:t>
              </a:r>
              <a:r>
                <a:rPr lang="es-CO" sz="1600" b="0" i="0">
                  <a:solidFill>
                    <a:schemeClr val="tx1"/>
                  </a:solidFill>
                  <a:effectLst/>
                  <a:latin typeface="Cambria Math" panose="02040503050406030204" pitchFamily="18" charset="0"/>
                  <a:ea typeface="+mn-ea"/>
                  <a:cs typeface="+mn-cs"/>
                </a:rPr>
                <a:t>〗_𝑟𝑒𝑠+𝛿𝑉_𝑎𝑑𝑑 )]</a:t>
              </a:r>
              <a:endParaRPr lang="es-CO" sz="2000" b="0">
                <a:solidFill>
                  <a:schemeClr val="bg1"/>
                </a:solidFill>
              </a:endParaRPr>
            </a:p>
          </xdr:txBody>
        </xdr:sp>
      </mc:Fallback>
    </mc:AlternateContent>
    <xdr:clientData/>
  </xdr:oneCellAnchor>
  <xdr:oneCellAnchor>
    <xdr:from>
      <xdr:col>1</xdr:col>
      <xdr:colOff>380999</xdr:colOff>
      <xdr:row>102</xdr:row>
      <xdr:rowOff>195262</xdr:rowOff>
    </xdr:from>
    <xdr:ext cx="476251" cy="338138"/>
    <mc:AlternateContent xmlns:mc="http://schemas.openxmlformats.org/markup-compatibility/2006" xmlns:a14="http://schemas.microsoft.com/office/drawing/2010/main">
      <mc:Choice Requires="a14">
        <xdr:sp macro="" textlink="">
          <xdr:nvSpPr>
            <xdr:cNvPr id="21" name="CuadroTexto 20"/>
            <xdr:cNvSpPr txBox="1"/>
          </xdr:nvSpPr>
          <xdr:spPr>
            <a:xfrm>
              <a:off x="733424" y="22236112"/>
              <a:ext cx="476251" cy="338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m:rPr>
                            <m:sty m:val="p"/>
                          </m:rPr>
                          <a:rPr lang="el-GR" sz="1600" i="1">
                            <a:latin typeface="Cambria Math" panose="02040503050406030204" pitchFamily="18" charset="0"/>
                          </a:rPr>
                          <m:t>δ</m:t>
                        </m:r>
                        <m:r>
                          <a:rPr lang="es-CO" sz="1600" b="0" i="1">
                            <a:latin typeface="Cambria Math" panose="02040503050406030204" pitchFamily="18" charset="0"/>
                          </a:rPr>
                          <m:t>𝑉</m:t>
                        </m:r>
                      </m:e>
                      <m:sub>
                        <m:r>
                          <a:rPr lang="es-CO" sz="1600" b="0" i="1">
                            <a:latin typeface="Cambria Math" panose="02040503050406030204" pitchFamily="18" charset="0"/>
                          </a:rPr>
                          <m:t>𝑟𝑒𝑠</m:t>
                        </m:r>
                      </m:sub>
                    </m:sSub>
                  </m:oMath>
                </m:oMathPara>
              </a14:m>
              <a:endParaRPr lang="es-CO" sz="1600"/>
            </a:p>
          </xdr:txBody>
        </xdr:sp>
      </mc:Choice>
      <mc:Fallback xmlns="">
        <xdr:sp macro="" textlink="">
          <xdr:nvSpPr>
            <xdr:cNvPr id="21" name="CuadroTexto 20"/>
            <xdr:cNvSpPr txBox="1"/>
          </xdr:nvSpPr>
          <xdr:spPr>
            <a:xfrm>
              <a:off x="733424" y="22236112"/>
              <a:ext cx="476251" cy="338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es-CO" sz="1600" i="0">
                  <a:latin typeface="Cambria Math" panose="02040503050406030204" pitchFamily="18" charset="0"/>
                </a:rPr>
                <a:t>〖</a:t>
              </a:r>
              <a:r>
                <a:rPr lang="el-GR" sz="1600" i="0">
                  <a:latin typeface="Cambria Math" panose="02040503050406030204" pitchFamily="18" charset="0"/>
                </a:rPr>
                <a:t>δ</a:t>
              </a:r>
              <a:r>
                <a:rPr lang="es-CO" sz="1600" b="0" i="0">
                  <a:latin typeface="Cambria Math" panose="02040503050406030204" pitchFamily="18" charset="0"/>
                </a:rPr>
                <a:t>𝑉〗_𝑟𝑒𝑠</a:t>
              </a:r>
              <a:endParaRPr lang="es-CO" sz="1600"/>
            </a:p>
          </xdr:txBody>
        </xdr:sp>
      </mc:Fallback>
    </mc:AlternateContent>
    <xdr:clientData/>
  </xdr:oneCellAnchor>
  <xdr:twoCellAnchor>
    <xdr:from>
      <xdr:col>1</xdr:col>
      <xdr:colOff>0</xdr:colOff>
      <xdr:row>0</xdr:row>
      <xdr:rowOff>38100</xdr:rowOff>
    </xdr:from>
    <xdr:to>
      <xdr:col>2</xdr:col>
      <xdr:colOff>357187</xdr:colOff>
      <xdr:row>2</xdr:row>
      <xdr:rowOff>145812</xdr:rowOff>
    </xdr:to>
    <xdr:pic>
      <xdr:nvPicPr>
        <xdr:cNvPr id="16" name="Picture 50" descr="\\Abeltran\publico\Logo completo.gif"/>
        <xdr:cNvPicPr>
          <a:picLocks noChangeAspect="1" noChangeArrowheads="1"/>
        </xdr:cNvPicPr>
      </xdr:nvPicPr>
      <xdr:blipFill>
        <a:blip xmlns:r="http://schemas.openxmlformats.org/officeDocument/2006/relationships" r:embed="rId7" r:link="rId8" cstate="print"/>
        <a:srcRect/>
        <a:stretch>
          <a:fillRect/>
        </a:stretch>
      </xdr:blipFill>
      <xdr:spPr bwMode="auto">
        <a:xfrm>
          <a:off x="352425" y="38100"/>
          <a:ext cx="1214437" cy="48871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2016-06-02%20ELVIS%20CERTIF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 LOS PATRONES"/>
      <sheetName val="DATOS DE ENTRADA"/>
      <sheetName val="PRESUPUESTO u"/>
      <sheetName val="CALIBRACION DE LA ESCALA"/>
      <sheetName val="CERTIFICADO"/>
    </sheetNames>
    <sheetDataSet>
      <sheetData sheetId="0">
        <row r="9">
          <cell r="G9">
            <v>6874</v>
          </cell>
        </row>
        <row r="12">
          <cell r="E12">
            <v>1491</v>
          </cell>
          <cell r="G12">
            <v>1490</v>
          </cell>
        </row>
        <row r="29">
          <cell r="F29" t="str">
            <v>ACERO INOXIDABLE</v>
          </cell>
        </row>
        <row r="33">
          <cell r="F33" t="str">
            <v>Vidrio</v>
          </cell>
        </row>
        <row r="34">
          <cell r="F34" t="str">
            <v>Estable - Nivelado</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0"/>
  <sheetViews>
    <sheetView view="pageBreakPreview" zoomScale="82" zoomScaleNormal="100" zoomScaleSheetLayoutView="82" workbookViewId="0">
      <selection activeCell="D1" sqref="D1:R1"/>
    </sheetView>
  </sheetViews>
  <sheetFormatPr baseColWidth="10" defaultRowHeight="30" customHeight="1" x14ac:dyDescent="0.25"/>
  <cols>
    <col min="1" max="1" width="15.42578125" style="3" customWidth="1"/>
    <col min="2" max="8" width="13.7109375" style="4" customWidth="1"/>
    <col min="9" max="9" width="15" style="4" customWidth="1"/>
    <col min="10" max="16" width="13.7109375" style="4" customWidth="1"/>
    <col min="17" max="18" width="13.7109375" style="3" customWidth="1"/>
    <col min="19" max="16384" width="11.42578125" style="3"/>
  </cols>
  <sheetData>
    <row r="1" spans="1:18" ht="60" customHeight="1" thickBot="1" x14ac:dyDescent="0.3">
      <c r="A1" s="351"/>
      <c r="B1" s="352"/>
      <c r="C1" s="21"/>
      <c r="D1" s="356" t="s">
        <v>43</v>
      </c>
      <c r="E1" s="357"/>
      <c r="F1" s="357"/>
      <c r="G1" s="357"/>
      <c r="H1" s="357"/>
      <c r="I1" s="357"/>
      <c r="J1" s="357"/>
      <c r="K1" s="357"/>
      <c r="L1" s="357"/>
      <c r="M1" s="357"/>
      <c r="N1" s="357"/>
      <c r="O1" s="357"/>
      <c r="P1" s="357"/>
      <c r="Q1" s="357"/>
      <c r="R1" s="358"/>
    </row>
    <row r="2" spans="1:18" s="14" customFormat="1" ht="5.0999999999999996" customHeight="1" thickBot="1" x14ac:dyDescent="0.3">
      <c r="A2" s="108"/>
      <c r="B2" s="108"/>
      <c r="C2" s="4"/>
      <c r="D2" s="185"/>
      <c r="E2" s="185"/>
      <c r="F2" s="185"/>
      <c r="G2" s="185"/>
      <c r="H2" s="185"/>
      <c r="I2" s="185"/>
      <c r="J2" s="185"/>
      <c r="K2" s="185"/>
      <c r="L2" s="185"/>
      <c r="M2" s="185"/>
      <c r="N2" s="185"/>
      <c r="O2" s="185"/>
      <c r="P2" s="185"/>
      <c r="Q2" s="185"/>
      <c r="R2" s="185"/>
    </row>
    <row r="3" spans="1:18" s="14" customFormat="1" ht="37.5" customHeight="1" thickBot="1" x14ac:dyDescent="0.3">
      <c r="A3" s="304" t="s">
        <v>116</v>
      </c>
      <c r="B3" s="305"/>
      <c r="C3" s="277"/>
      <c r="D3" s="278"/>
      <c r="E3" s="220" t="s">
        <v>117</v>
      </c>
      <c r="F3" s="274"/>
      <c r="G3" s="272"/>
      <c r="H3" s="273"/>
      <c r="I3" s="221" t="s">
        <v>224</v>
      </c>
      <c r="J3" s="276"/>
      <c r="K3" s="275"/>
      <c r="L3" s="280" t="s">
        <v>223</v>
      </c>
      <c r="M3" s="281"/>
      <c r="N3" s="281"/>
      <c r="O3" s="221" t="s">
        <v>225</v>
      </c>
      <c r="P3" s="276"/>
      <c r="Q3" s="282"/>
      <c r="R3" s="279"/>
    </row>
    <row r="4" spans="1:18" s="14" customFormat="1" ht="5.0999999999999996" customHeight="1" thickBot="1" x14ac:dyDescent="0.3"/>
    <row r="5" spans="1:18" ht="30" customHeight="1" thickBot="1" x14ac:dyDescent="0.3">
      <c r="A5" s="353" t="s">
        <v>4</v>
      </c>
      <c r="B5" s="354"/>
      <c r="C5" s="354"/>
      <c r="D5" s="354"/>
      <c r="E5" s="354"/>
      <c r="F5" s="354"/>
      <c r="G5" s="354"/>
      <c r="H5" s="354"/>
      <c r="I5" s="354"/>
      <c r="J5" s="354"/>
      <c r="K5" s="354"/>
      <c r="L5" s="354"/>
      <c r="M5" s="354"/>
      <c r="N5" s="354"/>
      <c r="O5" s="354"/>
      <c r="P5" s="354"/>
      <c r="Q5" s="354"/>
      <c r="R5" s="355"/>
    </row>
    <row r="6" spans="1:18" ht="49.5" customHeight="1" x14ac:dyDescent="0.25">
      <c r="A6" s="224" t="s">
        <v>2</v>
      </c>
      <c r="B6" s="225" t="s">
        <v>18</v>
      </c>
      <c r="C6" s="225" t="s">
        <v>19</v>
      </c>
      <c r="D6" s="225" t="s">
        <v>17</v>
      </c>
      <c r="E6" s="225" t="s">
        <v>153</v>
      </c>
      <c r="F6" s="225" t="s">
        <v>17</v>
      </c>
      <c r="G6" s="225" t="s">
        <v>154</v>
      </c>
      <c r="H6" s="225" t="s">
        <v>17</v>
      </c>
      <c r="I6" s="225" t="s">
        <v>20</v>
      </c>
      <c r="J6" s="225" t="s">
        <v>17</v>
      </c>
      <c r="K6" s="226"/>
      <c r="L6" s="225" t="s">
        <v>17</v>
      </c>
      <c r="M6" s="225" t="s">
        <v>98</v>
      </c>
      <c r="N6" s="225" t="s">
        <v>17</v>
      </c>
      <c r="O6" s="225" t="s">
        <v>155</v>
      </c>
      <c r="P6" s="225" t="s">
        <v>156</v>
      </c>
      <c r="Q6" s="227" t="s">
        <v>21</v>
      </c>
      <c r="R6" s="228" t="s">
        <v>17</v>
      </c>
    </row>
    <row r="7" spans="1:18" ht="30" customHeight="1" x14ac:dyDescent="0.25">
      <c r="A7" s="222" t="s">
        <v>3</v>
      </c>
      <c r="B7" s="5"/>
      <c r="C7" s="6"/>
      <c r="D7" s="5"/>
      <c r="E7" s="7"/>
      <c r="F7" s="5"/>
      <c r="G7" s="7"/>
      <c r="H7" s="5"/>
      <c r="I7" s="7"/>
      <c r="J7" s="5"/>
      <c r="K7" s="6"/>
      <c r="L7" s="5"/>
      <c r="M7" s="7"/>
      <c r="N7" s="5"/>
      <c r="O7" s="7"/>
      <c r="P7" s="8"/>
      <c r="Q7" s="7"/>
      <c r="R7" s="1"/>
    </row>
    <row r="8" spans="1:18" ht="30" customHeight="1" x14ac:dyDescent="0.25">
      <c r="A8" s="222" t="s">
        <v>157</v>
      </c>
      <c r="B8" s="9"/>
      <c r="C8" s="5"/>
      <c r="D8" s="5"/>
      <c r="E8" s="7"/>
      <c r="F8" s="5"/>
      <c r="G8" s="7"/>
      <c r="H8" s="5"/>
      <c r="I8" s="7"/>
      <c r="J8" s="5"/>
      <c r="K8" s="10"/>
      <c r="L8" s="5"/>
      <c r="M8" s="7"/>
      <c r="N8" s="5"/>
      <c r="O8" s="7"/>
      <c r="P8" s="8"/>
      <c r="Q8" s="7"/>
      <c r="R8" s="1"/>
    </row>
    <row r="9" spans="1:18" ht="30" customHeight="1" x14ac:dyDescent="0.25">
      <c r="A9" s="222" t="s">
        <v>158</v>
      </c>
      <c r="B9" s="9"/>
      <c r="C9" s="5"/>
      <c r="D9" s="5"/>
      <c r="E9" s="7"/>
      <c r="F9" s="5"/>
      <c r="G9" s="7"/>
      <c r="H9" s="5"/>
      <c r="I9" s="7"/>
      <c r="J9" s="5"/>
      <c r="K9" s="10"/>
      <c r="L9" s="5"/>
      <c r="M9" s="7"/>
      <c r="N9" s="5"/>
      <c r="O9" s="7"/>
      <c r="P9" s="8"/>
      <c r="Q9" s="7"/>
      <c r="R9" s="1"/>
    </row>
    <row r="10" spans="1:18" ht="30" customHeight="1" x14ac:dyDescent="0.25">
      <c r="A10" s="222" t="s">
        <v>29</v>
      </c>
      <c r="B10" s="52"/>
      <c r="C10" s="52"/>
      <c r="D10" s="5"/>
      <c r="E10" s="7"/>
      <c r="F10" s="5"/>
      <c r="G10" s="7"/>
      <c r="H10" s="5"/>
      <c r="I10" s="7"/>
      <c r="J10" s="5"/>
      <c r="K10" s="10"/>
      <c r="L10" s="5"/>
      <c r="M10" s="7"/>
      <c r="N10" s="5"/>
      <c r="O10" s="7"/>
      <c r="P10" s="8"/>
      <c r="Q10" s="7"/>
      <c r="R10" s="1"/>
    </row>
    <row r="11" spans="1:18" ht="30" customHeight="1" x14ac:dyDescent="0.25">
      <c r="A11" s="222" t="s">
        <v>30</v>
      </c>
      <c r="B11" s="9"/>
      <c r="C11" s="9"/>
      <c r="D11" s="5"/>
      <c r="E11" s="7"/>
      <c r="F11" s="5"/>
      <c r="G11" s="7"/>
      <c r="H11" s="5"/>
      <c r="I11" s="7"/>
      <c r="J11" s="5"/>
      <c r="K11" s="10"/>
      <c r="L11" s="5"/>
      <c r="M11" s="7"/>
      <c r="N11" s="5"/>
      <c r="O11" s="7"/>
      <c r="P11" s="8"/>
      <c r="Q11" s="7"/>
      <c r="R11" s="1"/>
    </row>
    <row r="12" spans="1:18" ht="30" customHeight="1" x14ac:dyDescent="0.25">
      <c r="A12" s="222" t="s">
        <v>45</v>
      </c>
      <c r="B12" s="5"/>
      <c r="C12" s="5"/>
      <c r="D12" s="5"/>
      <c r="E12" s="7"/>
      <c r="F12" s="5"/>
      <c r="G12" s="7"/>
      <c r="H12" s="5"/>
      <c r="I12" s="7"/>
      <c r="J12" s="5"/>
      <c r="K12" s="7"/>
      <c r="L12" s="5"/>
      <c r="M12" s="7"/>
      <c r="N12" s="7"/>
      <c r="O12" s="7"/>
      <c r="P12" s="7"/>
      <c r="Q12" s="7"/>
      <c r="R12" s="1"/>
    </row>
    <row r="13" spans="1:18" ht="30" customHeight="1" thickBot="1" x14ac:dyDescent="0.3">
      <c r="A13" s="223" t="s">
        <v>46</v>
      </c>
      <c r="B13" s="20"/>
      <c r="C13" s="20"/>
      <c r="D13" s="20"/>
      <c r="E13" s="19"/>
      <c r="F13" s="20"/>
      <c r="G13" s="19"/>
      <c r="H13" s="20"/>
      <c r="I13" s="19"/>
      <c r="J13" s="20"/>
      <c r="K13" s="19"/>
      <c r="L13" s="20"/>
      <c r="M13" s="19"/>
      <c r="N13" s="19"/>
      <c r="O13" s="19"/>
      <c r="P13" s="19"/>
      <c r="Q13" s="19"/>
      <c r="R13" s="2"/>
    </row>
    <row r="14" spans="1:18" s="4" customFormat="1" ht="5.0999999999999996" customHeight="1" thickBot="1" x14ac:dyDescent="0.3">
      <c r="A14" s="11"/>
      <c r="B14" s="12"/>
      <c r="C14" s="12"/>
      <c r="D14" s="12"/>
      <c r="E14" s="13"/>
      <c r="F14" s="12"/>
      <c r="G14" s="13"/>
      <c r="H14" s="12"/>
      <c r="I14" s="13"/>
      <c r="J14" s="13"/>
      <c r="K14" s="13"/>
      <c r="L14" s="13"/>
      <c r="M14" s="13"/>
      <c r="N14" s="13"/>
      <c r="O14" s="13"/>
      <c r="P14" s="13"/>
      <c r="Q14" s="13"/>
      <c r="R14" s="13"/>
    </row>
    <row r="15" spans="1:18" ht="30" customHeight="1" thickBot="1" x14ac:dyDescent="0.3">
      <c r="A15" s="14"/>
      <c r="B15" s="353" t="s">
        <v>52</v>
      </c>
      <c r="C15" s="354"/>
      <c r="D15" s="354"/>
      <c r="E15" s="354"/>
      <c r="F15" s="354"/>
      <c r="G15" s="355"/>
      <c r="H15" s="18"/>
      <c r="I15" s="353" t="s">
        <v>99</v>
      </c>
      <c r="J15" s="354"/>
      <c r="K15" s="354"/>
      <c r="L15" s="354"/>
      <c r="M15" s="354"/>
      <c r="N15" s="354"/>
      <c r="O15" s="354"/>
      <c r="P15" s="354"/>
      <c r="Q15" s="355"/>
      <c r="R15" s="17"/>
    </row>
    <row r="16" spans="1:18" ht="30" customHeight="1" x14ac:dyDescent="0.25">
      <c r="A16" s="14"/>
      <c r="B16" s="359" t="s">
        <v>22</v>
      </c>
      <c r="C16" s="360"/>
      <c r="D16" s="315" t="s">
        <v>3</v>
      </c>
      <c r="E16" s="316"/>
      <c r="F16" s="315" t="s">
        <v>15</v>
      </c>
      <c r="G16" s="369"/>
      <c r="H16" s="18"/>
      <c r="I16" s="365" t="s">
        <v>17</v>
      </c>
      <c r="J16" s="361" t="s">
        <v>86</v>
      </c>
      <c r="K16" s="361" t="s">
        <v>87</v>
      </c>
      <c r="L16" s="361" t="s">
        <v>100</v>
      </c>
      <c r="M16" s="363" t="s">
        <v>88</v>
      </c>
      <c r="O16" s="367" t="s">
        <v>83</v>
      </c>
      <c r="P16" s="367" t="s">
        <v>84</v>
      </c>
      <c r="Q16" s="370" t="s">
        <v>85</v>
      </c>
    </row>
    <row r="17" spans="1:18" ht="30" customHeight="1" x14ac:dyDescent="0.25">
      <c r="A17" s="14"/>
      <c r="B17" s="313" t="s">
        <v>0</v>
      </c>
      <c r="C17" s="314"/>
      <c r="D17" s="7"/>
      <c r="E17" s="7"/>
      <c r="F17" s="7"/>
      <c r="G17" s="1"/>
      <c r="I17" s="366"/>
      <c r="J17" s="362"/>
      <c r="K17" s="362"/>
      <c r="L17" s="362"/>
      <c r="M17" s="364"/>
      <c r="O17" s="368"/>
      <c r="P17" s="368"/>
      <c r="Q17" s="371"/>
      <c r="R17" s="14"/>
    </row>
    <row r="18" spans="1:18" ht="30" customHeight="1" x14ac:dyDescent="0.25">
      <c r="A18" s="14"/>
      <c r="B18" s="313" t="s">
        <v>5</v>
      </c>
      <c r="C18" s="314"/>
      <c r="D18" s="7"/>
      <c r="E18" s="7"/>
      <c r="F18" s="7"/>
      <c r="G18" s="1"/>
      <c r="I18" s="67" t="s">
        <v>159</v>
      </c>
      <c r="J18" s="81"/>
      <c r="K18" s="81"/>
      <c r="L18" s="81"/>
      <c r="M18" s="81"/>
      <c r="O18" s="81"/>
      <c r="P18" s="81" t="e">
        <f>P21/K18</f>
        <v>#DIV/0!</v>
      </c>
      <c r="Q18" s="82" t="e">
        <f>O18-P18</f>
        <v>#DIV/0!</v>
      </c>
      <c r="R18" s="14"/>
    </row>
    <row r="19" spans="1:18" ht="30" customHeight="1" x14ac:dyDescent="0.25">
      <c r="A19" s="14"/>
      <c r="B19" s="313" t="s">
        <v>6</v>
      </c>
      <c r="C19" s="314"/>
      <c r="D19" s="7"/>
      <c r="E19" s="7"/>
      <c r="F19" s="7"/>
      <c r="G19" s="1"/>
      <c r="I19" s="67" t="s">
        <v>56</v>
      </c>
      <c r="J19" s="81"/>
      <c r="K19" s="81"/>
      <c r="L19" s="81"/>
      <c r="M19" s="81"/>
      <c r="O19" s="81"/>
      <c r="P19" s="81" t="e">
        <f>(P21*L19)/K19</f>
        <v>#DIV/0!</v>
      </c>
      <c r="Q19" s="82" t="e">
        <f>O19-P19</f>
        <v>#DIV/0!</v>
      </c>
      <c r="R19" s="14"/>
    </row>
    <row r="20" spans="1:18" ht="30" customHeight="1" x14ac:dyDescent="0.25">
      <c r="A20" s="14"/>
      <c r="B20" s="313" t="s">
        <v>7</v>
      </c>
      <c r="C20" s="314"/>
      <c r="D20" s="5"/>
      <c r="E20" s="7"/>
      <c r="F20" s="7"/>
      <c r="G20" s="1"/>
      <c r="I20" s="67" t="s">
        <v>41</v>
      </c>
      <c r="J20" s="81"/>
      <c r="K20" s="81"/>
      <c r="L20" s="81"/>
      <c r="M20" s="81"/>
      <c r="O20" s="81"/>
      <c r="P20" s="81" t="e">
        <f>(P21*J20)/K20</f>
        <v>#DIV/0!</v>
      </c>
      <c r="Q20" s="82" t="e">
        <f>O20-P20</f>
        <v>#DIV/0!</v>
      </c>
      <c r="R20" s="14"/>
    </row>
    <row r="21" spans="1:18" ht="30" customHeight="1" x14ac:dyDescent="0.25">
      <c r="A21" s="14"/>
      <c r="B21" s="313" t="s">
        <v>11</v>
      </c>
      <c r="C21" s="314"/>
      <c r="D21" s="7"/>
      <c r="E21" s="7"/>
      <c r="F21" s="7"/>
      <c r="G21" s="1"/>
      <c r="I21" s="67" t="s">
        <v>42</v>
      </c>
      <c r="J21" s="81"/>
      <c r="K21" s="81"/>
      <c r="L21" s="81"/>
      <c r="M21" s="81"/>
      <c r="O21" s="207"/>
      <c r="P21" s="101">
        <f>E54</f>
        <v>0</v>
      </c>
      <c r="Q21" s="102">
        <f>O21-P21</f>
        <v>0</v>
      </c>
      <c r="R21" s="14"/>
    </row>
    <row r="22" spans="1:18" ht="30" customHeight="1" thickBot="1" x14ac:dyDescent="0.3">
      <c r="A22" s="14"/>
      <c r="B22" s="313" t="s">
        <v>12</v>
      </c>
      <c r="C22" s="314"/>
      <c r="D22" s="7"/>
      <c r="E22" s="7"/>
      <c r="F22" s="7"/>
      <c r="G22" s="1"/>
      <c r="I22" s="68" t="s">
        <v>57</v>
      </c>
      <c r="J22" s="83"/>
      <c r="K22" s="83"/>
      <c r="L22" s="83"/>
      <c r="M22" s="83"/>
      <c r="O22" s="83"/>
      <c r="P22" s="83">
        <f>P21</f>
        <v>0</v>
      </c>
      <c r="Q22" s="84">
        <f>O22-P22</f>
        <v>0</v>
      </c>
      <c r="R22" s="14"/>
    </row>
    <row r="23" spans="1:18" ht="30" customHeight="1" x14ac:dyDescent="0.25">
      <c r="A23" s="14"/>
      <c r="B23" s="313" t="s">
        <v>13</v>
      </c>
      <c r="C23" s="314"/>
      <c r="D23" s="7"/>
      <c r="E23" s="7"/>
      <c r="F23" s="7"/>
      <c r="G23" s="1"/>
      <c r="I23" s="14"/>
      <c r="J23" s="14"/>
      <c r="K23" s="14"/>
      <c r="L23" s="14"/>
      <c r="M23" s="14"/>
      <c r="N23" s="14"/>
      <c r="O23" s="14"/>
      <c r="P23" s="14"/>
      <c r="Q23" s="14"/>
      <c r="R23" s="14"/>
    </row>
    <row r="24" spans="1:18" ht="30" customHeight="1" x14ac:dyDescent="0.25">
      <c r="A24" s="14"/>
      <c r="B24" s="313" t="s">
        <v>14</v>
      </c>
      <c r="C24" s="314"/>
      <c r="D24" s="7"/>
      <c r="E24" s="7"/>
      <c r="F24" s="7"/>
      <c r="G24" s="1"/>
      <c r="Q24" s="14"/>
      <c r="R24" s="14"/>
    </row>
    <row r="25" spans="1:18" ht="30" customHeight="1" thickBot="1" x14ac:dyDescent="0.3">
      <c r="A25" s="14"/>
      <c r="B25" s="313" t="s">
        <v>9</v>
      </c>
      <c r="C25" s="314"/>
      <c r="D25" s="7"/>
      <c r="E25" s="7"/>
      <c r="F25" s="7"/>
      <c r="G25" s="1"/>
      <c r="R25" s="14"/>
    </row>
    <row r="26" spans="1:18" ht="30" customHeight="1" thickBot="1" x14ac:dyDescent="0.3">
      <c r="A26" s="14"/>
      <c r="B26" s="313" t="s">
        <v>16</v>
      </c>
      <c r="C26" s="314"/>
      <c r="D26" s="7"/>
      <c r="E26" s="7"/>
      <c r="F26" s="7"/>
      <c r="G26" s="1"/>
      <c r="H26" s="14"/>
      <c r="I26" s="297" t="s">
        <v>59</v>
      </c>
      <c r="J26" s="298"/>
      <c r="K26" s="298"/>
      <c r="L26" s="298"/>
      <c r="M26" s="298"/>
      <c r="N26" s="298"/>
      <c r="O26" s="298"/>
      <c r="P26" s="298"/>
      <c r="Q26" s="299"/>
      <c r="R26" s="14"/>
    </row>
    <row r="27" spans="1:18" ht="30" customHeight="1" x14ac:dyDescent="0.25">
      <c r="A27" s="14"/>
      <c r="B27" s="313" t="s">
        <v>8</v>
      </c>
      <c r="C27" s="314"/>
      <c r="D27" s="7"/>
      <c r="E27" s="7"/>
      <c r="F27" s="7"/>
      <c r="G27" s="1"/>
      <c r="I27" s="332" t="s">
        <v>103</v>
      </c>
      <c r="J27" s="333"/>
      <c r="K27" s="133"/>
      <c r="L27" s="134"/>
      <c r="M27" s="317" t="s">
        <v>104</v>
      </c>
      <c r="N27" s="317"/>
      <c r="O27" s="133"/>
      <c r="P27" s="134"/>
      <c r="Q27" s="132" t="s">
        <v>105</v>
      </c>
      <c r="R27" s="14"/>
    </row>
    <row r="28" spans="1:18" ht="30" customHeight="1" x14ac:dyDescent="0.25">
      <c r="A28" s="14"/>
      <c r="B28" s="313" t="s">
        <v>160</v>
      </c>
      <c r="C28" s="314"/>
      <c r="D28" s="7"/>
      <c r="E28" s="7"/>
      <c r="F28" s="7"/>
      <c r="G28" s="1"/>
      <c r="I28" s="334" t="s">
        <v>101</v>
      </c>
      <c r="J28" s="318"/>
      <c r="K28" s="7"/>
      <c r="L28" s="129" t="s">
        <v>44</v>
      </c>
      <c r="M28" s="318" t="s">
        <v>101</v>
      </c>
      <c r="N28" s="318"/>
      <c r="O28" s="7"/>
      <c r="P28" s="129" t="s">
        <v>44</v>
      </c>
      <c r="Q28" s="79" t="e">
        <f>AVERAGE(K28,O28)</f>
        <v>#DIV/0!</v>
      </c>
      <c r="R28" s="14"/>
    </row>
    <row r="29" spans="1:18" ht="30" customHeight="1" x14ac:dyDescent="0.25">
      <c r="A29" s="14"/>
      <c r="B29" s="313" t="s">
        <v>10</v>
      </c>
      <c r="C29" s="314"/>
      <c r="D29" s="7"/>
      <c r="E29" s="7"/>
      <c r="F29" s="7"/>
      <c r="G29" s="1"/>
      <c r="I29" s="334" t="s">
        <v>102</v>
      </c>
      <c r="J29" s="318"/>
      <c r="K29" s="7"/>
      <c r="L29" s="129" t="s">
        <v>54</v>
      </c>
      <c r="M29" s="318" t="s">
        <v>102</v>
      </c>
      <c r="N29" s="318"/>
      <c r="O29" s="7"/>
      <c r="P29" s="129" t="s">
        <v>54</v>
      </c>
      <c r="Q29" s="79" t="e">
        <f t="shared" ref="Q29:Q30" si="0">AVERAGE(K29,O29)</f>
        <v>#DIV/0!</v>
      </c>
      <c r="R29" s="14"/>
    </row>
    <row r="30" spans="1:18" ht="30" customHeight="1" thickBot="1" x14ac:dyDescent="0.3">
      <c r="A30" s="14"/>
      <c r="B30" s="313" t="s">
        <v>127</v>
      </c>
      <c r="C30" s="314"/>
      <c r="D30" s="116"/>
      <c r="E30" s="7"/>
      <c r="F30" s="116"/>
      <c r="G30" s="1"/>
      <c r="I30" s="335" t="s">
        <v>128</v>
      </c>
      <c r="J30" s="319"/>
      <c r="K30" s="19"/>
      <c r="L30" s="130" t="s">
        <v>55</v>
      </c>
      <c r="M30" s="319" t="s">
        <v>128</v>
      </c>
      <c r="N30" s="319"/>
      <c r="O30" s="19"/>
      <c r="P30" s="130" t="s">
        <v>55</v>
      </c>
      <c r="Q30" s="80" t="e">
        <f t="shared" si="0"/>
        <v>#DIV/0!</v>
      </c>
      <c r="R30" s="14"/>
    </row>
    <row r="31" spans="1:18" ht="39" customHeight="1" x14ac:dyDescent="0.25">
      <c r="A31" s="14"/>
      <c r="B31" s="313" t="s">
        <v>129</v>
      </c>
      <c r="C31" s="314"/>
      <c r="D31" s="7"/>
      <c r="E31" s="7"/>
      <c r="F31" s="7"/>
      <c r="G31" s="1"/>
      <c r="Q31" s="4"/>
      <c r="R31" s="14"/>
    </row>
    <row r="32" spans="1:18" ht="30" customHeight="1" x14ac:dyDescent="0.25">
      <c r="A32" s="14"/>
      <c r="B32" s="313" t="s">
        <v>130</v>
      </c>
      <c r="C32" s="314"/>
      <c r="D32" s="6"/>
      <c r="E32" s="7"/>
      <c r="F32" s="6"/>
      <c r="G32" s="1"/>
      <c r="Q32" s="4"/>
      <c r="R32" s="14"/>
    </row>
    <row r="33" spans="1:18" ht="30" customHeight="1" thickBot="1" x14ac:dyDescent="0.3">
      <c r="A33" s="14"/>
      <c r="B33" s="322" t="s">
        <v>131</v>
      </c>
      <c r="C33" s="323"/>
      <c r="D33" s="117"/>
      <c r="E33" s="19"/>
      <c r="F33" s="117"/>
      <c r="G33" s="2"/>
      <c r="Q33" s="4"/>
      <c r="R33" s="14"/>
    </row>
    <row r="34" spans="1:18" s="14" customFormat="1" ht="5.0999999999999996" customHeight="1" x14ac:dyDescent="0.25">
      <c r="B34" s="4"/>
      <c r="C34" s="4"/>
      <c r="D34" s="4"/>
      <c r="E34" s="4"/>
      <c r="F34" s="4"/>
      <c r="G34" s="4"/>
      <c r="H34" s="4"/>
      <c r="I34" s="4"/>
      <c r="J34" s="4"/>
      <c r="K34" s="4"/>
      <c r="L34" s="4"/>
      <c r="M34" s="4"/>
      <c r="N34" s="13"/>
      <c r="O34" s="13"/>
    </row>
    <row r="35" spans="1:18" s="4" customFormat="1" ht="5.0999999999999996" customHeight="1" thickBot="1" x14ac:dyDescent="0.3">
      <c r="B35" s="108"/>
      <c r="C35" s="15"/>
      <c r="D35" s="108"/>
      <c r="E35" s="108"/>
      <c r="F35" s="108"/>
      <c r="G35" s="108"/>
      <c r="H35" s="108"/>
      <c r="I35" s="108"/>
      <c r="J35" s="108"/>
      <c r="K35" s="108"/>
      <c r="L35" s="108"/>
      <c r="M35" s="108"/>
      <c r="N35" s="108"/>
      <c r="O35" s="108"/>
    </row>
    <row r="36" spans="1:18" ht="30" customHeight="1" thickBot="1" x14ac:dyDescent="0.3">
      <c r="B36" s="14"/>
      <c r="C36" s="338" t="s">
        <v>26</v>
      </c>
      <c r="D36" s="339"/>
      <c r="E36" s="339"/>
      <c r="F36" s="339"/>
      <c r="G36" s="339"/>
      <c r="H36" s="339"/>
      <c r="I36" s="339"/>
      <c r="J36" s="339"/>
      <c r="K36" s="339"/>
      <c r="L36" s="339"/>
      <c r="M36" s="339"/>
      <c r="N36" s="340"/>
      <c r="Q36" s="14"/>
      <c r="R36" s="14"/>
    </row>
    <row r="37" spans="1:18" ht="30" customHeight="1" x14ac:dyDescent="0.25">
      <c r="A37" s="14"/>
      <c r="C37" s="329" t="s">
        <v>24</v>
      </c>
      <c r="D37" s="330"/>
      <c r="E37" s="330"/>
      <c r="F37" s="330"/>
      <c r="G37" s="331"/>
      <c r="I37" s="329" t="s">
        <v>25</v>
      </c>
      <c r="J37" s="330"/>
      <c r="K37" s="330"/>
      <c r="L37" s="330"/>
      <c r="M37" s="330"/>
      <c r="N37" s="331"/>
      <c r="Q37" s="14"/>
      <c r="R37" s="14"/>
    </row>
    <row r="38" spans="1:18" ht="30" customHeight="1" x14ac:dyDescent="0.25">
      <c r="A38" s="14"/>
      <c r="C38" s="60" t="s">
        <v>132</v>
      </c>
      <c r="D38" s="63" t="s">
        <v>64</v>
      </c>
      <c r="E38" s="63" t="s">
        <v>49</v>
      </c>
      <c r="F38" s="63" t="s">
        <v>50</v>
      </c>
      <c r="G38" s="64" t="s">
        <v>51</v>
      </c>
      <c r="I38" s="109" t="s">
        <v>132</v>
      </c>
      <c r="J38" s="110" t="s">
        <v>64</v>
      </c>
      <c r="K38" s="110" t="s">
        <v>49</v>
      </c>
      <c r="L38" s="110" t="s">
        <v>50</v>
      </c>
      <c r="M38" s="110" t="s">
        <v>51</v>
      </c>
      <c r="N38" s="65" t="s">
        <v>53</v>
      </c>
      <c r="P38" s="14"/>
      <c r="Q38" s="14"/>
      <c r="R38" s="14"/>
    </row>
    <row r="39" spans="1:18" ht="30" customHeight="1" x14ac:dyDescent="0.2">
      <c r="A39" s="14"/>
      <c r="C39" s="66">
        <v>1</v>
      </c>
      <c r="D39" s="218"/>
      <c r="E39" s="218"/>
      <c r="F39" s="7"/>
      <c r="G39" s="79">
        <f>E39+F39</f>
        <v>0</v>
      </c>
      <c r="I39" s="109">
        <v>1</v>
      </c>
      <c r="J39" s="218"/>
      <c r="K39" s="218"/>
      <c r="L39" s="7"/>
      <c r="M39" s="85">
        <f>K39+L39</f>
        <v>0</v>
      </c>
      <c r="N39" s="1"/>
      <c r="P39" s="14"/>
      <c r="Q39" s="14"/>
      <c r="R39" s="14"/>
    </row>
    <row r="40" spans="1:18" ht="30" customHeight="1" x14ac:dyDescent="0.2">
      <c r="A40" s="14"/>
      <c r="C40" s="60">
        <v>2</v>
      </c>
      <c r="D40" s="218"/>
      <c r="E40" s="218"/>
      <c r="F40" s="7"/>
      <c r="G40" s="79">
        <f>E40+F40</f>
        <v>0</v>
      </c>
      <c r="I40" s="109">
        <v>2</v>
      </c>
      <c r="J40" s="218"/>
      <c r="K40" s="218"/>
      <c r="L40" s="7"/>
      <c r="M40" s="85">
        <f t="shared" ref="M40:M43" si="1">K40+L40</f>
        <v>0</v>
      </c>
      <c r="N40" s="1"/>
      <c r="P40" s="14"/>
      <c r="Q40" s="14"/>
      <c r="R40" s="14"/>
    </row>
    <row r="41" spans="1:18" ht="30" customHeight="1" x14ac:dyDescent="0.2">
      <c r="A41" s="14"/>
      <c r="C41" s="60">
        <v>3</v>
      </c>
      <c r="D41" s="218"/>
      <c r="E41" s="218"/>
      <c r="F41" s="7"/>
      <c r="G41" s="79">
        <f>E41+F41</f>
        <v>0</v>
      </c>
      <c r="I41" s="109">
        <v>3</v>
      </c>
      <c r="J41" s="218"/>
      <c r="K41" s="218"/>
      <c r="L41" s="7"/>
      <c r="M41" s="85">
        <f t="shared" si="1"/>
        <v>0</v>
      </c>
      <c r="N41" s="1"/>
      <c r="P41" s="14"/>
      <c r="Q41" s="14"/>
      <c r="R41" s="14"/>
    </row>
    <row r="42" spans="1:18" ht="30" customHeight="1" thickBot="1" x14ac:dyDescent="0.25">
      <c r="A42" s="14"/>
      <c r="C42" s="61">
        <v>4</v>
      </c>
      <c r="D42" s="218"/>
      <c r="E42" s="218"/>
      <c r="F42" s="7"/>
      <c r="G42" s="120">
        <f>E42+F42</f>
        <v>0</v>
      </c>
      <c r="I42" s="109">
        <v>4</v>
      </c>
      <c r="J42" s="218"/>
      <c r="K42" s="218"/>
      <c r="L42" s="7"/>
      <c r="M42" s="85">
        <f t="shared" si="1"/>
        <v>0</v>
      </c>
      <c r="N42" s="1"/>
      <c r="P42" s="14"/>
      <c r="Q42" s="14"/>
      <c r="R42" s="14"/>
    </row>
    <row r="43" spans="1:18" ht="30" customHeight="1" thickBot="1" x14ac:dyDescent="0.25">
      <c r="A43" s="14"/>
      <c r="B43" s="119" t="s">
        <v>67</v>
      </c>
      <c r="C43" s="118">
        <v>5</v>
      </c>
      <c r="D43" s="218"/>
      <c r="E43" s="218"/>
      <c r="F43" s="19"/>
      <c r="G43" s="80">
        <f>E43+F43</f>
        <v>0</v>
      </c>
      <c r="I43" s="61">
        <v>5</v>
      </c>
      <c r="J43" s="218"/>
      <c r="K43" s="218"/>
      <c r="L43" s="19"/>
      <c r="M43" s="86">
        <f t="shared" si="1"/>
        <v>0</v>
      </c>
      <c r="N43" s="2"/>
      <c r="P43" s="14"/>
      <c r="Q43" s="14"/>
      <c r="R43" s="14"/>
    </row>
    <row r="44" spans="1:18" ht="30" customHeight="1" thickBot="1" x14ac:dyDescent="0.3">
      <c r="A44" s="14"/>
      <c r="C44" s="62" t="s">
        <v>1</v>
      </c>
      <c r="D44" s="80" t="e">
        <f>AVERAGE(D39:D43)</f>
        <v>#DIV/0!</v>
      </c>
      <c r="I44" s="111" t="s">
        <v>1</v>
      </c>
      <c r="J44" s="80" t="e">
        <f>AVERAGE(J39:J43)</f>
        <v>#DIV/0!</v>
      </c>
      <c r="Q44" s="14"/>
      <c r="R44" s="14"/>
    </row>
    <row r="45" spans="1:18" s="4" customFormat="1" ht="5.0999999999999996" customHeight="1" thickBot="1" x14ac:dyDescent="0.3">
      <c r="B45" s="127"/>
      <c r="C45" s="127"/>
      <c r="D45" s="127"/>
      <c r="E45" s="127"/>
      <c r="F45" s="127"/>
      <c r="G45" s="127"/>
      <c r="H45" s="127"/>
      <c r="I45" s="127"/>
      <c r="J45" s="127"/>
      <c r="K45" s="127"/>
      <c r="L45" s="127"/>
      <c r="M45" s="127"/>
      <c r="N45" s="127"/>
      <c r="O45" s="127"/>
    </row>
    <row r="46" spans="1:18" ht="30" customHeight="1" x14ac:dyDescent="0.25">
      <c r="A46" s="14"/>
      <c r="B46" s="297" t="s">
        <v>23</v>
      </c>
      <c r="C46" s="298"/>
      <c r="D46" s="298"/>
      <c r="E46" s="298"/>
      <c r="F46" s="298"/>
      <c r="G46" s="298"/>
      <c r="H46" s="298"/>
      <c r="I46" s="298"/>
      <c r="J46" s="298"/>
      <c r="K46" s="298"/>
      <c r="L46" s="298"/>
      <c r="M46" s="298"/>
      <c r="N46" s="298"/>
      <c r="O46" s="299"/>
      <c r="P46" s="14"/>
      <c r="Q46" s="14"/>
    </row>
    <row r="47" spans="1:18" ht="30" customHeight="1" thickBot="1" x14ac:dyDescent="0.3">
      <c r="A47" s="14"/>
      <c r="B47" s="347"/>
      <c r="C47" s="348"/>
      <c r="D47" s="348"/>
      <c r="E47" s="348"/>
      <c r="F47" s="348"/>
      <c r="G47" s="348"/>
      <c r="H47" s="348"/>
      <c r="I47" s="348"/>
      <c r="J47" s="348"/>
      <c r="K47" s="348"/>
      <c r="L47" s="348"/>
      <c r="M47" s="348"/>
      <c r="N47" s="348"/>
      <c r="O47" s="349"/>
      <c r="P47" s="14"/>
      <c r="Q47" s="14"/>
      <c r="R47" s="14"/>
    </row>
    <row r="48" spans="1:18" ht="30" customHeight="1" thickBot="1" x14ac:dyDescent="0.3">
      <c r="A48" s="14"/>
      <c r="B48" s="336" t="s">
        <v>132</v>
      </c>
      <c r="C48" s="337"/>
      <c r="D48" s="121" t="s">
        <v>114</v>
      </c>
      <c r="E48" s="122" t="s">
        <v>115</v>
      </c>
      <c r="F48" s="14"/>
      <c r="G48" s="123"/>
      <c r="H48" s="124"/>
      <c r="I48" s="125"/>
      <c r="K48" s="14"/>
      <c r="L48" s="14"/>
      <c r="O48" s="3"/>
      <c r="Q48" s="14"/>
      <c r="R48" s="14"/>
    </row>
    <row r="49" spans="1:18" ht="30" customHeight="1" x14ac:dyDescent="0.25">
      <c r="A49" s="14"/>
      <c r="B49" s="327">
        <v>1</v>
      </c>
      <c r="C49" s="328"/>
      <c r="D49" s="87">
        <f>$C$7*(1-$D$31*($D$26-D39))+($H$49)*(J39-D39)+$F$31*($D$26-J39)</f>
        <v>0</v>
      </c>
      <c r="E49" s="88">
        <f>D49+N39</f>
        <v>0</v>
      </c>
      <c r="F49" s="14"/>
      <c r="G49" s="60">
        <v>1</v>
      </c>
      <c r="H49" s="89">
        <f>(-0.1176*((D39+J39)/2)^2+(15.846*(D39+J39)/2)-62.677)*10^-6</f>
        <v>-6.2676999999999996E-5</v>
      </c>
      <c r="I49" s="73" t="s">
        <v>58</v>
      </c>
      <c r="K49" s="14"/>
      <c r="L49" s="341" t="s">
        <v>61</v>
      </c>
      <c r="M49" s="342"/>
      <c r="N49" s="46"/>
      <c r="O49" s="36"/>
      <c r="P49" s="37"/>
      <c r="Q49" s="14"/>
      <c r="R49" s="14"/>
    </row>
    <row r="50" spans="1:18" ht="30" customHeight="1" x14ac:dyDescent="0.25">
      <c r="A50" s="14"/>
      <c r="B50" s="327">
        <v>2</v>
      </c>
      <c r="C50" s="328"/>
      <c r="D50" s="87">
        <f>$C$7*(1-$D$31*($D$26-D40))+($H$49)*(J40-D40)+$F$31*($D$26-J40)</f>
        <v>0</v>
      </c>
      <c r="E50" s="88">
        <f>D50+N40</f>
        <v>0</v>
      </c>
      <c r="F50" s="14"/>
      <c r="G50" s="60">
        <v>2</v>
      </c>
      <c r="H50" s="89">
        <f>(-0.1176*((D40+J40)/2)^2+(15.846*(D40+J40)/2)-62.677)*10^-6</f>
        <v>-6.2676999999999996E-5</v>
      </c>
      <c r="I50" s="73" t="s">
        <v>58</v>
      </c>
      <c r="K50" s="14"/>
      <c r="L50" s="343"/>
      <c r="M50" s="344"/>
      <c r="N50" s="43"/>
      <c r="O50" s="190">
        <f>Q21</f>
        <v>0</v>
      </c>
      <c r="P50" s="38"/>
      <c r="Q50" s="14"/>
      <c r="R50" s="14"/>
    </row>
    <row r="51" spans="1:18" ht="30" customHeight="1" x14ac:dyDescent="0.25">
      <c r="A51" s="14"/>
      <c r="B51" s="327">
        <v>3</v>
      </c>
      <c r="C51" s="328"/>
      <c r="D51" s="87">
        <f>$C$7*(1-$D$31*($D$26-D41))+($H$49)*(J41-D41)+$F$31*($D$26-J41)</f>
        <v>0</v>
      </c>
      <c r="E51" s="88">
        <f>D51+N41</f>
        <v>0</v>
      </c>
      <c r="F51" s="14"/>
      <c r="G51" s="60">
        <v>3</v>
      </c>
      <c r="H51" s="89">
        <f>(-0.1176*((D41+J41)/2)^2+(15.846*(D41+J41)/2)-62.677)*10^-6</f>
        <v>-6.2676999999999996E-5</v>
      </c>
      <c r="I51" s="73" t="s">
        <v>58</v>
      </c>
      <c r="K51" s="14"/>
      <c r="L51" s="345"/>
      <c r="M51" s="346"/>
      <c r="N51" s="44"/>
      <c r="O51" s="45"/>
      <c r="P51" s="47"/>
      <c r="Q51" s="14"/>
      <c r="R51" s="14"/>
    </row>
    <row r="52" spans="1:18" ht="30" customHeight="1" x14ac:dyDescent="0.25">
      <c r="A52" s="14"/>
      <c r="B52" s="327">
        <v>4</v>
      </c>
      <c r="C52" s="328"/>
      <c r="D52" s="87">
        <f>$C$7*(1-$D$31*($D$26-D42))+($H$49)*(J42-D42)+$F$31*($D$26-J42)</f>
        <v>0</v>
      </c>
      <c r="E52" s="88">
        <f>D52+N42</f>
        <v>0</v>
      </c>
      <c r="F52" s="14"/>
      <c r="G52" s="60">
        <v>4</v>
      </c>
      <c r="H52" s="89">
        <f>(-0.1176*((D42+J42)/2)^2+(15.846*(D42+J42)/2)-62.677)*10^-6</f>
        <v>-6.2676999999999996E-5</v>
      </c>
      <c r="I52" s="73" t="s">
        <v>58</v>
      </c>
      <c r="K52" s="14"/>
      <c r="L52" s="382" t="s">
        <v>62</v>
      </c>
      <c r="M52" s="383"/>
      <c r="N52" s="41"/>
      <c r="O52" s="42"/>
      <c r="P52" s="48"/>
      <c r="Q52" s="14"/>
      <c r="R52" s="14"/>
    </row>
    <row r="53" spans="1:18" ht="30" customHeight="1" thickBot="1" x14ac:dyDescent="0.3">
      <c r="A53" s="14"/>
      <c r="B53" s="398">
        <v>5</v>
      </c>
      <c r="C53" s="399"/>
      <c r="D53" s="184">
        <f>$C$7*(1-$D$31*($D$26-D43))+($H$49)*(J43-D43)+$F$31*($D$26-J43)</f>
        <v>0</v>
      </c>
      <c r="E53" s="169">
        <f>D53+N43</f>
        <v>0</v>
      </c>
      <c r="F53" s="14"/>
      <c r="G53" s="60">
        <v>5</v>
      </c>
      <c r="H53" s="89">
        <f>(-0.1176*((D43+J43)/2)^2+(15.846*(D43+J43)/2)-62.677)*10^-6</f>
        <v>-6.2676999999999996E-5</v>
      </c>
      <c r="I53" s="73" t="s">
        <v>58</v>
      </c>
      <c r="K53" s="14"/>
      <c r="L53" s="343"/>
      <c r="M53" s="344"/>
      <c r="N53" s="43"/>
      <c r="O53" s="90" t="e">
        <f>Q19</f>
        <v>#DIV/0!</v>
      </c>
      <c r="P53" s="38"/>
      <c r="Q53" s="14"/>
      <c r="R53" s="14"/>
    </row>
    <row r="54" spans="1:18" ht="30" customHeight="1" thickBot="1" x14ac:dyDescent="0.3">
      <c r="A54" s="14"/>
      <c r="C54" s="325" t="s">
        <v>113</v>
      </c>
      <c r="D54" s="326"/>
      <c r="E54" s="170">
        <f>AVERAGE(E49:E53)</f>
        <v>0</v>
      </c>
      <c r="F54" s="3"/>
      <c r="G54" s="128" t="s">
        <v>1</v>
      </c>
      <c r="H54" s="74">
        <f>AVERAGE(H49:H53)</f>
        <v>-6.2676999999999996E-5</v>
      </c>
      <c r="I54" s="75" t="s">
        <v>58</v>
      </c>
      <c r="J54" s="14"/>
      <c r="K54" s="14"/>
      <c r="L54" s="384"/>
      <c r="M54" s="385"/>
      <c r="N54" s="49"/>
      <c r="O54" s="39"/>
      <c r="P54" s="40"/>
      <c r="Q54" s="14"/>
      <c r="R54" s="14"/>
    </row>
    <row r="55" spans="1:18" ht="30" customHeight="1" x14ac:dyDescent="0.25">
      <c r="A55" s="14"/>
      <c r="C55" s="376" t="s">
        <v>112</v>
      </c>
      <c r="D55" s="377"/>
      <c r="E55" s="206">
        <f>_xlfn.STDEV.S(E49:E53)</f>
        <v>0</v>
      </c>
      <c r="F55" s="14"/>
      <c r="G55" s="33"/>
      <c r="H55" s="57"/>
      <c r="I55" s="57"/>
      <c r="J55" s="31"/>
      <c r="K55" s="29"/>
      <c r="L55" s="14"/>
      <c r="Q55" s="14"/>
      <c r="R55" s="14"/>
    </row>
    <row r="56" spans="1:18" ht="30" customHeight="1" thickBot="1" x14ac:dyDescent="0.3">
      <c r="A56" s="14"/>
      <c r="C56" s="378" t="s">
        <v>120</v>
      </c>
      <c r="D56" s="379"/>
      <c r="E56" s="205">
        <f>E55/SQRT(5)</f>
        <v>0</v>
      </c>
      <c r="F56" s="14"/>
      <c r="G56" s="33"/>
      <c r="H56" s="30"/>
      <c r="J56" s="14"/>
      <c r="K56" s="14"/>
      <c r="L56" s="14"/>
      <c r="M56" s="4" t="s">
        <v>110</v>
      </c>
      <c r="Q56" s="14"/>
      <c r="R56" s="14"/>
    </row>
    <row r="57" spans="1:18" s="4" customFormat="1" ht="5.0999999999999996" customHeight="1" thickBot="1" x14ac:dyDescent="0.3">
      <c r="A57" s="16"/>
      <c r="J57" s="108"/>
      <c r="K57" s="108"/>
      <c r="L57" s="22"/>
      <c r="M57" s="22"/>
      <c r="N57" s="22"/>
      <c r="O57" s="22"/>
      <c r="Q57" s="14"/>
      <c r="R57" s="14"/>
    </row>
    <row r="58" spans="1:18" ht="30" customHeight="1" thickBot="1" x14ac:dyDescent="0.3">
      <c r="B58" s="338" t="s">
        <v>27</v>
      </c>
      <c r="C58" s="339"/>
      <c r="D58" s="339"/>
      <c r="E58" s="339"/>
      <c r="F58" s="339"/>
      <c r="G58" s="339"/>
      <c r="H58" s="339"/>
      <c r="I58" s="339"/>
      <c r="J58" s="339"/>
      <c r="K58" s="339"/>
      <c r="L58" s="340"/>
      <c r="Q58" s="14"/>
      <c r="R58" s="14"/>
    </row>
    <row r="59" spans="1:18" ht="30" customHeight="1" x14ac:dyDescent="0.25">
      <c r="A59" s="4"/>
      <c r="B59" s="171"/>
      <c r="K59" s="71" t="s">
        <v>28</v>
      </c>
      <c r="L59" s="172" t="s">
        <v>17</v>
      </c>
      <c r="N59" s="350" t="s">
        <v>17</v>
      </c>
      <c r="O59" s="400" t="s">
        <v>3</v>
      </c>
      <c r="P59" s="300" t="s">
        <v>15</v>
      </c>
      <c r="Q59" s="14"/>
      <c r="R59" s="14"/>
    </row>
    <row r="60" spans="1:18" ht="30" customHeight="1" x14ac:dyDescent="0.25">
      <c r="A60" s="4"/>
      <c r="B60" s="302" t="s">
        <v>133</v>
      </c>
      <c r="C60" s="303"/>
      <c r="D60" s="303"/>
      <c r="E60" s="135"/>
      <c r="F60" s="135"/>
      <c r="G60" s="69"/>
      <c r="H60" s="69"/>
      <c r="I60" s="69"/>
      <c r="J60" s="70"/>
      <c r="K60" s="91" t="e">
        <f>(1-$O$70*(O68-O64))+(O74)*(P66-O64)+P72*(O76-P66)</f>
        <v>#DIV/0!</v>
      </c>
      <c r="L60" s="173" t="s">
        <v>60</v>
      </c>
      <c r="N60" s="327"/>
      <c r="O60" s="328"/>
      <c r="P60" s="301"/>
      <c r="Q60" s="14"/>
      <c r="R60" s="14"/>
    </row>
    <row r="61" spans="1:18" s="4" customFormat="1" ht="5.0999999999999996" customHeight="1" x14ac:dyDescent="0.25">
      <c r="B61" s="174"/>
      <c r="C61" s="136"/>
      <c r="D61" s="136"/>
      <c r="E61" s="136"/>
      <c r="F61" s="136"/>
      <c r="K61" s="27"/>
      <c r="L61" s="175"/>
      <c r="N61" s="104"/>
      <c r="O61" s="103"/>
      <c r="P61" s="105"/>
    </row>
    <row r="62" spans="1:18" ht="30" customHeight="1" x14ac:dyDescent="0.25">
      <c r="A62" s="4"/>
      <c r="B62" s="302" t="s">
        <v>31</v>
      </c>
      <c r="C62" s="303"/>
      <c r="D62" s="303"/>
      <c r="E62" s="135"/>
      <c r="F62" s="135"/>
      <c r="G62" s="69"/>
      <c r="H62" s="69"/>
      <c r="I62" s="69"/>
      <c r="J62" s="70"/>
      <c r="K62" s="91">
        <f>$O$62*(O70-O74)</f>
        <v>0</v>
      </c>
      <c r="L62" s="173" t="s">
        <v>60</v>
      </c>
      <c r="N62" s="76"/>
      <c r="O62" s="87">
        <f>$C$7</f>
        <v>0</v>
      </c>
      <c r="P62" s="35"/>
      <c r="R62" s="14"/>
    </row>
    <row r="63" spans="1:18" s="14" customFormat="1" ht="5.0999999999999996" customHeight="1" x14ac:dyDescent="0.25">
      <c r="A63" s="4"/>
      <c r="B63" s="174"/>
      <c r="C63" s="136"/>
      <c r="D63" s="136"/>
      <c r="E63" s="136"/>
      <c r="F63" s="136"/>
      <c r="G63" s="4"/>
      <c r="H63" s="4"/>
      <c r="I63" s="4"/>
      <c r="J63" s="4"/>
      <c r="K63" s="27"/>
      <c r="L63" s="176"/>
      <c r="N63" s="104"/>
      <c r="O63" s="103"/>
      <c r="P63" s="105"/>
    </row>
    <row r="64" spans="1:18" ht="30" customHeight="1" x14ac:dyDescent="0.25">
      <c r="A64" s="4"/>
      <c r="B64" s="302" t="s">
        <v>32</v>
      </c>
      <c r="C64" s="303"/>
      <c r="D64" s="303"/>
      <c r="E64" s="303"/>
      <c r="F64" s="135"/>
      <c r="G64" s="69"/>
      <c r="H64" s="69"/>
      <c r="I64" s="69"/>
      <c r="J64" s="70"/>
      <c r="K64" s="91">
        <f>$O$62*(O74-P72)</f>
        <v>0</v>
      </c>
      <c r="L64" s="173" t="s">
        <v>60</v>
      </c>
      <c r="M64" s="14"/>
      <c r="N64" s="76"/>
      <c r="O64" s="85" t="e">
        <f>$D$44</f>
        <v>#DIV/0!</v>
      </c>
      <c r="P64" s="35"/>
      <c r="Q64" s="14"/>
      <c r="R64" s="14"/>
    </row>
    <row r="65" spans="1:18" s="14" customFormat="1" ht="5.0999999999999996" customHeight="1" x14ac:dyDescent="0.25">
      <c r="A65" s="4"/>
      <c r="B65" s="174"/>
      <c r="C65" s="136"/>
      <c r="D65" s="136"/>
      <c r="E65" s="136"/>
      <c r="F65" s="136"/>
      <c r="G65" s="4"/>
      <c r="H65" s="4"/>
      <c r="I65" s="4"/>
      <c r="J65" s="4"/>
      <c r="K65" s="27"/>
      <c r="L65" s="176"/>
      <c r="N65" s="104"/>
      <c r="O65" s="103"/>
      <c r="P65" s="105"/>
    </row>
    <row r="66" spans="1:18" ht="30" customHeight="1" x14ac:dyDescent="0.25">
      <c r="A66" s="4"/>
      <c r="B66" s="302" t="s">
        <v>134</v>
      </c>
      <c r="C66" s="303"/>
      <c r="D66" s="303"/>
      <c r="E66" s="303"/>
      <c r="F66" s="303"/>
      <c r="G66" s="69"/>
      <c r="H66" s="69"/>
      <c r="I66" s="69"/>
      <c r="J66" s="70"/>
      <c r="K66" s="91" t="e">
        <f>-O$62*(O68-O64)</f>
        <v>#DIV/0!</v>
      </c>
      <c r="L66" s="173" t="s">
        <v>60</v>
      </c>
      <c r="M66" s="14"/>
      <c r="N66" s="76"/>
      <c r="O66" s="34"/>
      <c r="P66" s="79" t="e">
        <f>$J$44</f>
        <v>#DIV/0!</v>
      </c>
      <c r="Q66" s="14"/>
      <c r="R66" s="14"/>
    </row>
    <row r="67" spans="1:18" s="14" customFormat="1" ht="5.0999999999999996" customHeight="1" x14ac:dyDescent="0.25">
      <c r="A67" s="4"/>
      <c r="B67" s="174"/>
      <c r="C67" s="136"/>
      <c r="D67" s="136"/>
      <c r="E67" s="136"/>
      <c r="F67" s="136"/>
      <c r="G67" s="4"/>
      <c r="H67" s="4"/>
      <c r="I67" s="4"/>
      <c r="J67" s="4"/>
      <c r="K67" s="27"/>
      <c r="L67" s="176"/>
      <c r="N67" s="104"/>
      <c r="O67" s="103"/>
      <c r="P67" s="105"/>
    </row>
    <row r="68" spans="1:18" ht="30" customHeight="1" x14ac:dyDescent="0.25">
      <c r="A68" s="4"/>
      <c r="B68" s="302" t="s">
        <v>135</v>
      </c>
      <c r="C68" s="303"/>
      <c r="D68" s="303"/>
      <c r="E68" s="303"/>
      <c r="F68" s="303"/>
      <c r="G68" s="72"/>
      <c r="H68" s="72"/>
      <c r="I68" s="72"/>
      <c r="J68" s="70"/>
      <c r="K68" s="91" t="e">
        <f>$O$62*(O76-P66)</f>
        <v>#DIV/0!</v>
      </c>
      <c r="L68" s="173" t="s">
        <v>60</v>
      </c>
      <c r="M68" s="14"/>
      <c r="N68" s="77"/>
      <c r="O68" s="85">
        <f>$D$26</f>
        <v>0</v>
      </c>
      <c r="P68" s="79">
        <f>$D$26</f>
        <v>0</v>
      </c>
      <c r="Q68" s="14"/>
      <c r="R68" s="14"/>
    </row>
    <row r="69" spans="1:18" s="14" customFormat="1" ht="5.0999999999999996" customHeight="1" x14ac:dyDescent="0.25">
      <c r="A69" s="4"/>
      <c r="B69" s="174"/>
      <c r="C69" s="136"/>
      <c r="D69" s="136"/>
      <c r="E69" s="136"/>
      <c r="F69" s="136"/>
      <c r="G69" s="4"/>
      <c r="H69" s="4"/>
      <c r="I69" s="4"/>
      <c r="J69" s="4"/>
      <c r="K69" s="27"/>
      <c r="L69" s="176"/>
      <c r="N69" s="104"/>
      <c r="O69" s="103"/>
      <c r="P69" s="105"/>
    </row>
    <row r="70" spans="1:18" ht="30" customHeight="1" x14ac:dyDescent="0.25">
      <c r="A70" s="4"/>
      <c r="B70" s="302" t="s">
        <v>136</v>
      </c>
      <c r="C70" s="303"/>
      <c r="D70" s="303"/>
      <c r="E70" s="303"/>
      <c r="F70" s="303"/>
      <c r="G70" s="69"/>
      <c r="H70" s="69"/>
      <c r="I70" s="69"/>
      <c r="J70" s="70"/>
      <c r="K70" s="91" t="e">
        <f>$O$62*(P66-O64)</f>
        <v>#DIV/0!</v>
      </c>
      <c r="L70" s="173" t="s">
        <v>60</v>
      </c>
      <c r="M70" s="14"/>
      <c r="N70" s="76"/>
      <c r="O70" s="85">
        <f>$D$31</f>
        <v>0</v>
      </c>
      <c r="P70" s="35"/>
      <c r="Q70" s="14"/>
      <c r="R70" s="14"/>
    </row>
    <row r="71" spans="1:18" s="14" customFormat="1" ht="5.0999999999999996" customHeight="1" x14ac:dyDescent="0.25">
      <c r="A71" s="4"/>
      <c r="B71" s="174"/>
      <c r="C71" s="136"/>
      <c r="D71" s="136"/>
      <c r="E71" s="136"/>
      <c r="F71" s="136"/>
      <c r="G71" s="4"/>
      <c r="H71" s="4"/>
      <c r="I71" s="4"/>
      <c r="J71" s="4"/>
      <c r="K71" s="26"/>
      <c r="L71" s="176"/>
      <c r="N71" s="104"/>
      <c r="O71" s="103"/>
      <c r="P71" s="105"/>
    </row>
    <row r="72" spans="1:18" ht="30" customHeight="1" x14ac:dyDescent="0.25">
      <c r="A72" s="4"/>
      <c r="B72" s="302" t="s">
        <v>35</v>
      </c>
      <c r="C72" s="303"/>
      <c r="D72" s="303"/>
      <c r="E72" s="137"/>
      <c r="F72" s="137"/>
      <c r="G72" s="72"/>
      <c r="H72" s="72"/>
      <c r="I72" s="72"/>
      <c r="J72" s="70"/>
      <c r="K72" s="92">
        <v>1</v>
      </c>
      <c r="L72" s="173"/>
      <c r="M72" s="22"/>
      <c r="N72" s="76"/>
      <c r="O72" s="34"/>
      <c r="P72" s="79">
        <f>$F$31</f>
        <v>0</v>
      </c>
      <c r="Q72" s="14"/>
      <c r="R72" s="14"/>
    </row>
    <row r="73" spans="1:18" s="14" customFormat="1" ht="5.0999999999999996" customHeight="1" x14ac:dyDescent="0.25">
      <c r="A73" s="4"/>
      <c r="B73" s="174"/>
      <c r="C73" s="136"/>
      <c r="D73" s="136"/>
      <c r="E73" s="136"/>
      <c r="F73" s="136"/>
      <c r="G73" s="4"/>
      <c r="H73" s="4"/>
      <c r="I73" s="4"/>
      <c r="J73" s="4"/>
      <c r="K73" s="28"/>
      <c r="L73" s="176"/>
      <c r="M73" s="22"/>
      <c r="N73" s="106"/>
      <c r="O73" s="103"/>
      <c r="P73" s="105"/>
    </row>
    <row r="74" spans="1:18" ht="30" customHeight="1" x14ac:dyDescent="0.25">
      <c r="A74" s="55"/>
      <c r="B74" s="302" t="s">
        <v>34</v>
      </c>
      <c r="C74" s="303"/>
      <c r="D74" s="303"/>
      <c r="E74" s="137"/>
      <c r="F74" s="137"/>
      <c r="G74" s="72"/>
      <c r="H74" s="72"/>
      <c r="I74" s="72"/>
      <c r="J74" s="70"/>
      <c r="K74" s="92">
        <v>1</v>
      </c>
      <c r="L74" s="173"/>
      <c r="M74" s="22"/>
      <c r="N74" s="76"/>
      <c r="O74" s="89">
        <f>$D$30</f>
        <v>0</v>
      </c>
      <c r="P74" s="107">
        <f>$F$30</f>
        <v>0</v>
      </c>
      <c r="Q74" s="14"/>
      <c r="R74" s="14"/>
    </row>
    <row r="75" spans="1:18" s="14" customFormat="1" ht="5.0999999999999996" customHeight="1" x14ac:dyDescent="0.25">
      <c r="A75" s="4"/>
      <c r="B75" s="174"/>
      <c r="C75" s="136"/>
      <c r="D75" s="136"/>
      <c r="E75" s="136"/>
      <c r="F75" s="136"/>
      <c r="G75" s="4"/>
      <c r="H75" s="4"/>
      <c r="I75" s="4"/>
      <c r="J75" s="4"/>
      <c r="K75" s="28"/>
      <c r="L75" s="176"/>
      <c r="M75" s="22"/>
      <c r="N75" s="106"/>
      <c r="O75" s="103"/>
      <c r="P75" s="105"/>
    </row>
    <row r="76" spans="1:18" ht="30" customHeight="1" thickBot="1" x14ac:dyDescent="0.3">
      <c r="A76" s="4"/>
      <c r="B76" s="302" t="s">
        <v>137</v>
      </c>
      <c r="C76" s="303"/>
      <c r="D76" s="303"/>
      <c r="E76" s="137"/>
      <c r="F76" s="137"/>
      <c r="G76" s="72"/>
      <c r="H76" s="72"/>
      <c r="I76" s="72"/>
      <c r="J76" s="70"/>
      <c r="K76" s="92">
        <v>1</v>
      </c>
      <c r="L76" s="173"/>
      <c r="M76" s="22"/>
      <c r="N76" s="78"/>
      <c r="O76" s="86">
        <f>$D$26</f>
        <v>0</v>
      </c>
      <c r="P76" s="80">
        <f>$F$26</f>
        <v>0</v>
      </c>
      <c r="Q76" s="14"/>
      <c r="R76" s="14"/>
    </row>
    <row r="77" spans="1:18" s="14" customFormat="1" ht="5.0999999999999996" customHeight="1" x14ac:dyDescent="0.25">
      <c r="A77" s="4"/>
      <c r="B77" s="177"/>
      <c r="C77" s="126"/>
      <c r="D77" s="126"/>
      <c r="E77" s="126"/>
      <c r="F77" s="126"/>
      <c r="G77" s="4"/>
      <c r="H77" s="4"/>
      <c r="I77" s="4"/>
      <c r="J77" s="4"/>
      <c r="K77" s="24"/>
      <c r="L77" s="178"/>
      <c r="M77" s="22"/>
      <c r="N77" s="22"/>
      <c r="O77" s="23"/>
      <c r="P77" s="4"/>
    </row>
    <row r="78" spans="1:18" s="14" customFormat="1" ht="30" customHeight="1" thickBot="1" x14ac:dyDescent="0.3">
      <c r="A78" s="4"/>
      <c r="B78" s="320" t="s">
        <v>33</v>
      </c>
      <c r="C78" s="321"/>
      <c r="D78" s="321"/>
      <c r="E78" s="179"/>
      <c r="F78" s="179"/>
      <c r="G78" s="180"/>
      <c r="H78" s="180"/>
      <c r="I78" s="180"/>
      <c r="J78" s="181"/>
      <c r="K78" s="182">
        <v>1</v>
      </c>
      <c r="L78" s="183"/>
      <c r="M78" s="22"/>
      <c r="N78" s="22"/>
      <c r="O78" s="23"/>
      <c r="P78" s="4"/>
    </row>
    <row r="79" spans="1:18" s="14" customFormat="1" ht="5.0999999999999996" customHeight="1" x14ac:dyDescent="0.25">
      <c r="A79" s="4"/>
      <c r="M79" s="22"/>
      <c r="N79" s="22"/>
      <c r="O79" s="23"/>
      <c r="P79" s="4"/>
    </row>
    <row r="80" spans="1:18" s="14" customFormat="1" ht="5.0999999999999996" customHeight="1" x14ac:dyDescent="0.25">
      <c r="A80" s="4"/>
      <c r="M80" s="22"/>
      <c r="N80" s="22"/>
      <c r="O80" s="23"/>
      <c r="P80" s="4"/>
    </row>
    <row r="81" spans="1:18" ht="30" customHeight="1" thickBot="1" x14ac:dyDescent="0.3">
      <c r="A81" s="391" t="s">
        <v>36</v>
      </c>
      <c r="B81" s="391"/>
      <c r="C81" s="391"/>
      <c r="D81" s="391"/>
      <c r="E81" s="391"/>
      <c r="F81" s="391"/>
      <c r="G81" s="391"/>
      <c r="H81" s="391"/>
      <c r="I81" s="391"/>
      <c r="J81" s="391"/>
      <c r="K81" s="391"/>
      <c r="L81" s="391"/>
      <c r="M81" s="391"/>
      <c r="N81" s="391"/>
      <c r="O81" s="391"/>
      <c r="P81" s="391"/>
      <c r="Q81" s="391"/>
      <c r="R81" s="391"/>
    </row>
    <row r="82" spans="1:18" ht="30" customHeight="1" x14ac:dyDescent="0.25">
      <c r="A82" s="14"/>
      <c r="B82" s="307" t="s">
        <v>37</v>
      </c>
      <c r="C82" s="308"/>
      <c r="D82" s="204" t="s">
        <v>121</v>
      </c>
      <c r="E82" s="324" t="s">
        <v>39</v>
      </c>
      <c r="F82" s="324"/>
      <c r="G82" s="143" t="s">
        <v>40</v>
      </c>
      <c r="H82" s="324" t="s">
        <v>138</v>
      </c>
      <c r="I82" s="324"/>
      <c r="J82" s="324" t="s">
        <v>139</v>
      </c>
      <c r="K82" s="324"/>
      <c r="L82" s="324" t="s">
        <v>140</v>
      </c>
      <c r="M82" s="324"/>
      <c r="N82" s="166" t="s">
        <v>111</v>
      </c>
      <c r="O82" s="143" t="s">
        <v>38</v>
      </c>
      <c r="P82" s="143" t="s">
        <v>141</v>
      </c>
      <c r="Q82" s="131" t="s">
        <v>63</v>
      </c>
    </row>
    <row r="83" spans="1:18" s="23" customFormat="1" ht="30" customHeight="1" x14ac:dyDescent="0.25">
      <c r="B83" s="309" t="s">
        <v>123</v>
      </c>
      <c r="C83" s="310"/>
      <c r="D83" s="209">
        <f>C7</f>
        <v>0</v>
      </c>
      <c r="E83" s="16"/>
      <c r="F83" s="16"/>
      <c r="G83" s="16"/>
      <c r="H83" s="16"/>
      <c r="I83" s="16"/>
      <c r="J83" s="16"/>
      <c r="K83" s="16"/>
      <c r="L83" s="16"/>
      <c r="M83" s="16"/>
      <c r="N83" s="50"/>
      <c r="O83" s="16"/>
      <c r="P83" s="16"/>
      <c r="Q83" s="144"/>
    </row>
    <row r="84" spans="1:18" ht="30" customHeight="1" x14ac:dyDescent="0.25">
      <c r="A84" s="306"/>
      <c r="B84" s="311" t="s">
        <v>122</v>
      </c>
      <c r="C84" s="312"/>
      <c r="D84" s="208"/>
      <c r="E84" s="93">
        <f>I7</f>
        <v>0</v>
      </c>
      <c r="F84" s="139" t="s">
        <v>66</v>
      </c>
      <c r="G84" s="93">
        <f>O7</f>
        <v>0</v>
      </c>
      <c r="H84" s="93" t="e">
        <f>E84/G84</f>
        <v>#DIV/0!</v>
      </c>
      <c r="I84" s="139" t="str">
        <f>F84</f>
        <v>mL</v>
      </c>
      <c r="J84" s="203" t="e">
        <f>K60</f>
        <v>#DIV/0!</v>
      </c>
      <c r="K84" s="94" t="str">
        <f>L60</f>
        <v>mL°C-1</v>
      </c>
      <c r="L84" s="93" t="e">
        <f>H84*J84</f>
        <v>#DIV/0!</v>
      </c>
      <c r="M84" s="94" t="s">
        <v>66</v>
      </c>
      <c r="N84" s="93" t="e">
        <f>L84^2</f>
        <v>#DIV/0!</v>
      </c>
      <c r="O84" s="94" t="s">
        <v>142</v>
      </c>
      <c r="P84" s="94" t="s">
        <v>75</v>
      </c>
      <c r="Q84" s="95">
        <v>50</v>
      </c>
      <c r="R84" s="14"/>
    </row>
    <row r="85" spans="1:18" ht="30" customHeight="1" x14ac:dyDescent="0.25">
      <c r="A85" s="306"/>
      <c r="B85" s="311" t="s">
        <v>69</v>
      </c>
      <c r="C85" s="312"/>
      <c r="D85" s="208"/>
      <c r="E85" s="93">
        <f>K7</f>
        <v>0</v>
      </c>
      <c r="F85" s="139" t="s">
        <v>66</v>
      </c>
      <c r="G85" s="93">
        <f>SQRT(3)</f>
        <v>1.7320508075688772</v>
      </c>
      <c r="H85" s="93">
        <f>E85/G85</f>
        <v>0</v>
      </c>
      <c r="I85" s="139" t="str">
        <f>F85</f>
        <v>mL</v>
      </c>
      <c r="J85" s="93" t="e">
        <f>K60</f>
        <v>#DIV/0!</v>
      </c>
      <c r="K85" s="94" t="str">
        <f>L60</f>
        <v>mL°C-1</v>
      </c>
      <c r="L85" s="93" t="e">
        <f>H85*J85</f>
        <v>#DIV/0!</v>
      </c>
      <c r="M85" s="94" t="s">
        <v>66</v>
      </c>
      <c r="N85" s="93" t="e">
        <f>L85^2</f>
        <v>#DIV/0!</v>
      </c>
      <c r="O85" s="94" t="s">
        <v>142</v>
      </c>
      <c r="P85" s="94" t="s">
        <v>76</v>
      </c>
      <c r="Q85" s="145" t="s">
        <v>82</v>
      </c>
      <c r="R85" s="14"/>
    </row>
    <row r="86" spans="1:18" s="23" customFormat="1" ht="5.0999999999999996" customHeight="1" x14ac:dyDescent="0.25">
      <c r="B86" s="394"/>
      <c r="C86" s="395"/>
      <c r="D86" s="395"/>
      <c r="E86" s="22"/>
      <c r="F86" s="22"/>
      <c r="G86" s="22"/>
      <c r="H86" s="22"/>
      <c r="I86" s="22"/>
      <c r="J86" s="22"/>
      <c r="K86" s="22"/>
      <c r="L86" s="22"/>
      <c r="M86" s="22"/>
      <c r="N86" s="22"/>
      <c r="O86" s="22"/>
      <c r="P86" s="22"/>
      <c r="Q86" s="146"/>
    </row>
    <row r="87" spans="1:18" ht="30" customHeight="1" x14ac:dyDescent="0.25">
      <c r="A87" s="4"/>
      <c r="B87" s="311" t="s">
        <v>143</v>
      </c>
      <c r="C87" s="312"/>
      <c r="D87" s="211">
        <f>O50</f>
        <v>0</v>
      </c>
      <c r="E87" s="93">
        <f>I10</f>
        <v>0</v>
      </c>
      <c r="F87" s="139">
        <f>J10</f>
        <v>0</v>
      </c>
      <c r="G87" s="140">
        <f>O10</f>
        <v>0</v>
      </c>
      <c r="H87" s="93" t="e">
        <f>E87/G87</f>
        <v>#DIV/0!</v>
      </c>
      <c r="I87" s="139">
        <f>F87</f>
        <v>0</v>
      </c>
      <c r="J87" s="141" t="e">
        <f>K60</f>
        <v>#DIV/0!</v>
      </c>
      <c r="K87" s="142" t="str">
        <f>L60</f>
        <v>mL°C-1</v>
      </c>
      <c r="L87" s="93" t="e">
        <f>H87*J87</f>
        <v>#DIV/0!</v>
      </c>
      <c r="M87" s="94" t="s">
        <v>66</v>
      </c>
      <c r="N87" s="138" t="e">
        <f>L87^2</f>
        <v>#DIV/0!</v>
      </c>
      <c r="O87" s="94" t="s">
        <v>142</v>
      </c>
      <c r="P87" s="94" t="s">
        <v>75</v>
      </c>
      <c r="Q87" s="95">
        <v>50</v>
      </c>
      <c r="R87" s="14"/>
    </row>
    <row r="88" spans="1:18" s="23" customFormat="1" ht="28.5" customHeight="1" x14ac:dyDescent="0.25">
      <c r="B88" s="309" t="s">
        <v>124</v>
      </c>
      <c r="C88" s="310"/>
      <c r="D88" s="212" t="e">
        <f>D44</f>
        <v>#DIV/0!</v>
      </c>
      <c r="E88" s="93" t="e">
        <f>D44</f>
        <v>#DIV/0!</v>
      </c>
      <c r="F88" s="139">
        <f>F8</f>
        <v>0</v>
      </c>
      <c r="G88" s="22"/>
      <c r="H88" s="22"/>
      <c r="I88" s="22"/>
      <c r="J88" s="98"/>
      <c r="K88" s="22"/>
      <c r="L88" s="22"/>
      <c r="M88" s="22"/>
      <c r="N88" s="22"/>
      <c r="O88" s="22"/>
      <c r="P88" s="22"/>
      <c r="Q88" s="146"/>
    </row>
    <row r="89" spans="1:18" ht="30" customHeight="1" x14ac:dyDescent="0.25">
      <c r="A89" s="4"/>
      <c r="B89" s="311" t="s">
        <v>144</v>
      </c>
      <c r="C89" s="312"/>
      <c r="D89" s="212"/>
      <c r="E89" s="93">
        <f>E8</f>
        <v>0</v>
      </c>
      <c r="F89" s="139">
        <f>F8</f>
        <v>0</v>
      </c>
      <c r="G89" s="93">
        <f>SQRT(3)</f>
        <v>1.7320508075688772</v>
      </c>
      <c r="H89" s="93">
        <f>E89/G89</f>
        <v>0</v>
      </c>
      <c r="I89" s="139" t="s">
        <v>66</v>
      </c>
      <c r="J89" s="141">
        <f>K62</f>
        <v>0</v>
      </c>
      <c r="K89" s="94" t="s">
        <v>126</v>
      </c>
      <c r="L89" s="93">
        <f t="shared" ref="L89:L103" si="2">H89*J89</f>
        <v>0</v>
      </c>
      <c r="M89" s="94" t="s">
        <v>66</v>
      </c>
      <c r="N89" s="93">
        <f t="shared" ref="N89:N103" si="3">L89^2</f>
        <v>0</v>
      </c>
      <c r="O89" s="94" t="s">
        <v>145</v>
      </c>
      <c r="P89" s="94" t="s">
        <v>76</v>
      </c>
      <c r="Q89" s="145" t="s">
        <v>82</v>
      </c>
      <c r="R89" s="14"/>
    </row>
    <row r="90" spans="1:18" ht="30" customHeight="1" x14ac:dyDescent="0.25">
      <c r="A90" s="4"/>
      <c r="B90" s="311" t="s">
        <v>146</v>
      </c>
      <c r="C90" s="312"/>
      <c r="D90" s="212"/>
      <c r="E90" s="93">
        <f>I8</f>
        <v>0</v>
      </c>
      <c r="F90" s="139">
        <f>F9</f>
        <v>0</v>
      </c>
      <c r="G90" s="93">
        <f>O8</f>
        <v>0</v>
      </c>
      <c r="H90" s="93" t="e">
        <f t="shared" ref="H90:H101" si="4">E90/G90</f>
        <v>#DIV/0!</v>
      </c>
      <c r="I90" s="94" t="s">
        <v>66</v>
      </c>
      <c r="J90" s="141">
        <f>K62</f>
        <v>0</v>
      </c>
      <c r="K90" s="94" t="s">
        <v>126</v>
      </c>
      <c r="L90" s="93" t="e">
        <f t="shared" si="2"/>
        <v>#DIV/0!</v>
      </c>
      <c r="M90" s="94" t="s">
        <v>66</v>
      </c>
      <c r="N90" s="93" t="e">
        <f t="shared" si="3"/>
        <v>#DIV/0!</v>
      </c>
      <c r="O90" s="94" t="s">
        <v>142</v>
      </c>
      <c r="P90" s="94" t="s">
        <v>75</v>
      </c>
      <c r="Q90" s="95">
        <v>50</v>
      </c>
      <c r="R90" s="14"/>
    </row>
    <row r="91" spans="1:18" ht="30" customHeight="1" x14ac:dyDescent="0.25">
      <c r="A91" s="4"/>
      <c r="B91" s="311" t="s">
        <v>69</v>
      </c>
      <c r="C91" s="312"/>
      <c r="D91" s="212"/>
      <c r="E91" s="93">
        <f>M8</f>
        <v>0</v>
      </c>
      <c r="F91" s="139">
        <f>N8</f>
        <v>0</v>
      </c>
      <c r="G91" s="93">
        <f>SQRT(3)</f>
        <v>1.7320508075688772</v>
      </c>
      <c r="H91" s="93">
        <f t="shared" si="4"/>
        <v>0</v>
      </c>
      <c r="I91" s="94" t="s">
        <v>66</v>
      </c>
      <c r="J91" s="141">
        <f>K62</f>
        <v>0</v>
      </c>
      <c r="K91" s="94" t="s">
        <v>126</v>
      </c>
      <c r="L91" s="93">
        <f t="shared" si="2"/>
        <v>0</v>
      </c>
      <c r="M91" s="94" t="s">
        <v>66</v>
      </c>
      <c r="N91" s="93">
        <f t="shared" si="3"/>
        <v>0</v>
      </c>
      <c r="O91" s="94" t="s">
        <v>142</v>
      </c>
      <c r="P91" s="94" t="s">
        <v>76</v>
      </c>
      <c r="Q91" s="145" t="s">
        <v>82</v>
      </c>
      <c r="R91" s="14"/>
    </row>
    <row r="92" spans="1:18" ht="30" customHeight="1" x14ac:dyDescent="0.25">
      <c r="A92" s="4"/>
      <c r="B92" s="311" t="s">
        <v>70</v>
      </c>
      <c r="C92" s="312"/>
      <c r="D92" s="212"/>
      <c r="E92" s="93">
        <f>(MAX(D39:D43)-(MIN(D39:D43)))/SQRT(12)</f>
        <v>0</v>
      </c>
      <c r="F92" s="139">
        <f>N9</f>
        <v>0</v>
      </c>
      <c r="G92" s="93">
        <f>SQRT(3)</f>
        <v>1.7320508075688772</v>
      </c>
      <c r="H92" s="93">
        <f t="shared" si="4"/>
        <v>0</v>
      </c>
      <c r="I92" s="94" t="s">
        <v>66</v>
      </c>
      <c r="J92" s="141">
        <f>K62</f>
        <v>0</v>
      </c>
      <c r="K92" s="94" t="s">
        <v>126</v>
      </c>
      <c r="L92" s="93">
        <f t="shared" si="2"/>
        <v>0</v>
      </c>
      <c r="M92" s="94" t="s">
        <v>66</v>
      </c>
      <c r="N92" s="93">
        <f t="shared" si="3"/>
        <v>0</v>
      </c>
      <c r="O92" s="94" t="s">
        <v>145</v>
      </c>
      <c r="P92" s="94" t="s">
        <v>76</v>
      </c>
      <c r="Q92" s="145" t="s">
        <v>82</v>
      </c>
      <c r="R92" s="14"/>
    </row>
    <row r="93" spans="1:18" s="23" customFormat="1" ht="27" customHeight="1" x14ac:dyDescent="0.25">
      <c r="B93" s="309" t="s">
        <v>125</v>
      </c>
      <c r="C93" s="310"/>
      <c r="D93" s="212" t="e">
        <f>J44</f>
        <v>#DIV/0!</v>
      </c>
      <c r="E93" s="93" t="e">
        <f>J44</f>
        <v>#DIV/0!</v>
      </c>
      <c r="F93" s="139">
        <f>F8</f>
        <v>0</v>
      </c>
      <c r="G93" s="22"/>
      <c r="H93" s="22"/>
      <c r="I93" s="22"/>
      <c r="J93" s="98"/>
      <c r="K93" s="22"/>
      <c r="L93" s="22"/>
      <c r="M93" s="22"/>
      <c r="N93" s="22"/>
      <c r="O93" s="22"/>
      <c r="P93" s="22"/>
      <c r="Q93" s="146"/>
    </row>
    <row r="94" spans="1:18" ht="30" customHeight="1" x14ac:dyDescent="0.25">
      <c r="A94" s="4"/>
      <c r="B94" s="311" t="s">
        <v>144</v>
      </c>
      <c r="C94" s="312"/>
      <c r="D94" s="212">
        <f>E9</f>
        <v>0</v>
      </c>
      <c r="E94" s="93">
        <f>E9</f>
        <v>0</v>
      </c>
      <c r="F94" s="94">
        <f>F9</f>
        <v>0</v>
      </c>
      <c r="G94" s="93">
        <f>SQRT(3)</f>
        <v>1.7320508075688772</v>
      </c>
      <c r="H94" s="93">
        <f t="shared" si="4"/>
        <v>0</v>
      </c>
      <c r="I94" s="94" t="s">
        <v>66</v>
      </c>
      <c r="J94" s="141">
        <f>K64</f>
        <v>0</v>
      </c>
      <c r="K94" s="94" t="s">
        <v>126</v>
      </c>
      <c r="L94" s="93">
        <f t="shared" si="2"/>
        <v>0</v>
      </c>
      <c r="M94" s="94" t="s">
        <v>66</v>
      </c>
      <c r="N94" s="93">
        <f t="shared" si="3"/>
        <v>0</v>
      </c>
      <c r="O94" s="94" t="s">
        <v>145</v>
      </c>
      <c r="P94" s="94" t="s">
        <v>76</v>
      </c>
      <c r="Q94" s="145" t="s">
        <v>82</v>
      </c>
      <c r="R94" s="14"/>
    </row>
    <row r="95" spans="1:18" ht="30" customHeight="1" x14ac:dyDescent="0.25">
      <c r="A95" s="4"/>
      <c r="B95" s="311" t="s">
        <v>146</v>
      </c>
      <c r="C95" s="312"/>
      <c r="D95" s="212"/>
      <c r="E95" s="93">
        <f>I9</f>
        <v>0</v>
      </c>
      <c r="F95" s="139">
        <f>J9</f>
        <v>0</v>
      </c>
      <c r="G95" s="93">
        <f>O9</f>
        <v>0</v>
      </c>
      <c r="H95" s="93" t="e">
        <f t="shared" si="4"/>
        <v>#DIV/0!</v>
      </c>
      <c r="I95" s="94" t="s">
        <v>66</v>
      </c>
      <c r="J95" s="141">
        <f>K64</f>
        <v>0</v>
      </c>
      <c r="K95" s="94" t="s">
        <v>126</v>
      </c>
      <c r="L95" s="93" t="e">
        <f t="shared" si="2"/>
        <v>#DIV/0!</v>
      </c>
      <c r="M95" s="94" t="s">
        <v>66</v>
      </c>
      <c r="N95" s="93" t="e">
        <f t="shared" si="3"/>
        <v>#DIV/0!</v>
      </c>
      <c r="O95" s="94" t="s">
        <v>142</v>
      </c>
      <c r="P95" s="94" t="s">
        <v>75</v>
      </c>
      <c r="Q95" s="95">
        <v>50</v>
      </c>
      <c r="R95" s="14"/>
    </row>
    <row r="96" spans="1:18" ht="30" customHeight="1" x14ac:dyDescent="0.25">
      <c r="A96" s="4"/>
      <c r="B96" s="311" t="s">
        <v>69</v>
      </c>
      <c r="C96" s="312"/>
      <c r="D96" s="213"/>
      <c r="E96" s="93">
        <f>M9</f>
        <v>0</v>
      </c>
      <c r="F96" s="139">
        <f>L9</f>
        <v>0</v>
      </c>
      <c r="G96" s="93">
        <f>SQRT(3)</f>
        <v>1.7320508075688772</v>
      </c>
      <c r="H96" s="93">
        <f t="shared" si="4"/>
        <v>0</v>
      </c>
      <c r="I96" s="94" t="s">
        <v>66</v>
      </c>
      <c r="J96" s="141">
        <f>K64</f>
        <v>0</v>
      </c>
      <c r="K96" s="94" t="s">
        <v>126</v>
      </c>
      <c r="L96" s="93">
        <f t="shared" si="2"/>
        <v>0</v>
      </c>
      <c r="M96" s="94" t="s">
        <v>66</v>
      </c>
      <c r="N96" s="93">
        <f t="shared" si="3"/>
        <v>0</v>
      </c>
      <c r="O96" s="94" t="s">
        <v>142</v>
      </c>
      <c r="P96" s="94" t="s">
        <v>76</v>
      </c>
      <c r="Q96" s="145" t="s">
        <v>82</v>
      </c>
      <c r="R96" s="14"/>
    </row>
    <row r="97" spans="1:18" ht="30" customHeight="1" x14ac:dyDescent="0.25">
      <c r="A97" s="4"/>
      <c r="B97" s="311" t="s">
        <v>70</v>
      </c>
      <c r="C97" s="312"/>
      <c r="D97" s="208"/>
      <c r="E97" s="141">
        <f>(MAX(J39:J43)-(MIN(J39:J43)))/SQRT(12)</f>
        <v>0</v>
      </c>
      <c r="F97" s="139">
        <f>L9</f>
        <v>0</v>
      </c>
      <c r="G97" s="93">
        <f>SQRT(3)</f>
        <v>1.7320508075688772</v>
      </c>
      <c r="H97" s="93">
        <f t="shared" si="4"/>
        <v>0</v>
      </c>
      <c r="I97" s="94" t="s">
        <v>66</v>
      </c>
      <c r="J97" s="141">
        <f>K64</f>
        <v>0</v>
      </c>
      <c r="K97" s="94" t="s">
        <v>126</v>
      </c>
      <c r="L97" s="93">
        <f t="shared" si="2"/>
        <v>0</v>
      </c>
      <c r="M97" s="94" t="s">
        <v>66</v>
      </c>
      <c r="N97" s="93">
        <f t="shared" si="3"/>
        <v>0</v>
      </c>
      <c r="O97" s="94" t="s">
        <v>145</v>
      </c>
      <c r="P97" s="94" t="s">
        <v>76</v>
      </c>
      <c r="Q97" s="145" t="s">
        <v>82</v>
      </c>
      <c r="R97" s="14"/>
    </row>
    <row r="98" spans="1:18" s="23" customFormat="1" ht="25.5" customHeight="1" x14ac:dyDescent="0.25">
      <c r="B98" s="309" t="s">
        <v>147</v>
      </c>
      <c r="C98" s="310"/>
      <c r="D98" s="214">
        <f>D30</f>
        <v>0</v>
      </c>
      <c r="E98" s="210">
        <f>D30</f>
        <v>0</v>
      </c>
      <c r="F98" s="139">
        <f>L9</f>
        <v>0</v>
      </c>
      <c r="G98" s="22"/>
      <c r="H98" s="22"/>
      <c r="I98" s="22"/>
      <c r="J98" s="98"/>
      <c r="K98" s="22"/>
      <c r="L98" s="22"/>
      <c r="M98" s="22"/>
      <c r="N98" s="22"/>
      <c r="O98" s="22"/>
      <c r="P98" s="22"/>
      <c r="Q98" s="146"/>
    </row>
    <row r="99" spans="1:18" ht="40.5" customHeight="1" x14ac:dyDescent="0.25">
      <c r="A99" s="4"/>
      <c r="B99" s="311" t="s">
        <v>148</v>
      </c>
      <c r="C99" s="312"/>
      <c r="D99" s="208"/>
      <c r="E99" s="93">
        <f>(D30*C43)/100</f>
        <v>0</v>
      </c>
      <c r="F99" s="94" t="s">
        <v>68</v>
      </c>
      <c r="G99" s="93">
        <f>SQRT(3)</f>
        <v>1.7320508075688772</v>
      </c>
      <c r="H99" s="93">
        <f t="shared" si="4"/>
        <v>0</v>
      </c>
      <c r="I99" s="94" t="s">
        <v>66</v>
      </c>
      <c r="J99" s="138" t="e">
        <f>K70</f>
        <v>#DIV/0!</v>
      </c>
      <c r="K99" s="94" t="s">
        <v>126</v>
      </c>
      <c r="L99" s="93" t="e">
        <f t="shared" si="2"/>
        <v>#DIV/0!</v>
      </c>
      <c r="M99" s="94" t="s">
        <v>66</v>
      </c>
      <c r="N99" s="93" t="e">
        <f t="shared" si="3"/>
        <v>#DIV/0!</v>
      </c>
      <c r="O99" s="94" t="s">
        <v>71</v>
      </c>
      <c r="P99" s="94" t="s">
        <v>76</v>
      </c>
      <c r="Q99" s="145" t="s">
        <v>82</v>
      </c>
      <c r="R99" s="14"/>
    </row>
    <row r="100" spans="1:18" ht="40.5" customHeight="1" x14ac:dyDescent="0.25">
      <c r="A100" s="4"/>
      <c r="B100" s="311" t="s">
        <v>149</v>
      </c>
      <c r="C100" s="312"/>
      <c r="D100" s="215" t="s">
        <v>3</v>
      </c>
      <c r="E100" s="210">
        <f>(D31*C43)/100</f>
        <v>0</v>
      </c>
      <c r="F100" s="94" t="s">
        <v>68</v>
      </c>
      <c r="G100" s="93">
        <f>SQRT(3)</f>
        <v>1.7320508075688772</v>
      </c>
      <c r="H100" s="93">
        <f t="shared" si="4"/>
        <v>0</v>
      </c>
      <c r="I100" s="94" t="s">
        <v>66</v>
      </c>
      <c r="J100" s="138" t="e">
        <f>K66</f>
        <v>#DIV/0!</v>
      </c>
      <c r="K100" s="94" t="s">
        <v>126</v>
      </c>
      <c r="L100" s="93" t="e">
        <f t="shared" si="2"/>
        <v>#DIV/0!</v>
      </c>
      <c r="M100" s="94" t="s">
        <v>66</v>
      </c>
      <c r="N100" s="93" t="e">
        <f t="shared" si="3"/>
        <v>#DIV/0!</v>
      </c>
      <c r="O100" s="94" t="s">
        <v>72</v>
      </c>
      <c r="P100" s="94" t="s">
        <v>76</v>
      </c>
      <c r="Q100" s="145" t="s">
        <v>82</v>
      </c>
      <c r="R100" s="14"/>
    </row>
    <row r="101" spans="1:18" ht="40.5" customHeight="1" x14ac:dyDescent="0.25">
      <c r="A101" s="4"/>
      <c r="B101" s="311" t="s">
        <v>77</v>
      </c>
      <c r="C101" s="312"/>
      <c r="D101" s="215" t="s">
        <v>15</v>
      </c>
      <c r="E101" s="210">
        <f>(F31*C43)/100</f>
        <v>0</v>
      </c>
      <c r="F101" s="94" t="s">
        <v>68</v>
      </c>
      <c r="G101" s="93">
        <f>SQRT(3)</f>
        <v>1.7320508075688772</v>
      </c>
      <c r="H101" s="93">
        <f t="shared" si="4"/>
        <v>0</v>
      </c>
      <c r="I101" s="94" t="s">
        <v>66</v>
      </c>
      <c r="J101" s="138" t="e">
        <f>K68</f>
        <v>#DIV/0!</v>
      </c>
      <c r="K101" s="94" t="s">
        <v>126</v>
      </c>
      <c r="L101" s="93" t="e">
        <f t="shared" si="2"/>
        <v>#DIV/0!</v>
      </c>
      <c r="M101" s="94" t="s">
        <v>66</v>
      </c>
      <c r="N101" s="93" t="e">
        <f t="shared" si="3"/>
        <v>#DIV/0!</v>
      </c>
      <c r="O101" s="94" t="s">
        <v>73</v>
      </c>
      <c r="P101" s="94" t="s">
        <v>76</v>
      </c>
      <c r="Q101" s="145" t="s">
        <v>82</v>
      </c>
      <c r="R101" s="14"/>
    </row>
    <row r="102" spans="1:18" s="23" customFormat="1" ht="5.0999999999999996" customHeight="1" x14ac:dyDescent="0.25">
      <c r="B102" s="394"/>
      <c r="C102" s="395"/>
      <c r="D102" s="395"/>
      <c r="E102" s="22"/>
      <c r="F102" s="22"/>
      <c r="G102" s="22"/>
      <c r="H102" s="22"/>
      <c r="I102" s="22"/>
      <c r="J102" s="98"/>
      <c r="K102" s="22" t="s">
        <v>126</v>
      </c>
      <c r="L102" s="22"/>
      <c r="M102" s="22"/>
      <c r="N102" s="22"/>
      <c r="O102" s="22"/>
      <c r="P102" s="22"/>
      <c r="Q102" s="146"/>
    </row>
    <row r="103" spans="1:18" ht="40.5" customHeight="1" x14ac:dyDescent="0.25">
      <c r="A103" s="4"/>
      <c r="B103" s="311" t="s">
        <v>150</v>
      </c>
      <c r="C103" s="312"/>
      <c r="D103" s="208"/>
      <c r="E103" s="210">
        <f>E56</f>
        <v>0</v>
      </c>
      <c r="F103" s="94" t="s">
        <v>66</v>
      </c>
      <c r="G103" s="93" t="s">
        <v>47</v>
      </c>
      <c r="H103" s="93">
        <f>E103</f>
        <v>0</v>
      </c>
      <c r="I103" s="94" t="str">
        <f>F103</f>
        <v>mL</v>
      </c>
      <c r="J103" s="138">
        <f>K74</f>
        <v>1</v>
      </c>
      <c r="K103" s="94" t="s">
        <v>126</v>
      </c>
      <c r="L103" s="93">
        <f t="shared" si="2"/>
        <v>0</v>
      </c>
      <c r="M103" s="94" t="s">
        <v>66</v>
      </c>
      <c r="N103" s="93">
        <f t="shared" si="3"/>
        <v>0</v>
      </c>
      <c r="O103" s="94" t="s">
        <v>74</v>
      </c>
      <c r="P103" s="94" t="s">
        <v>47</v>
      </c>
      <c r="Q103" s="145">
        <v>4</v>
      </c>
      <c r="R103" s="14"/>
    </row>
    <row r="104" spans="1:18" s="23" customFormat="1" ht="5.0999999999999996" customHeight="1" thickBot="1" x14ac:dyDescent="0.3">
      <c r="B104" s="32"/>
      <c r="C104" s="32"/>
      <c r="D104" s="32"/>
      <c r="E104" s="22"/>
      <c r="F104" s="22"/>
      <c r="H104" s="22"/>
      <c r="I104" s="22"/>
      <c r="J104" s="22"/>
      <c r="K104" s="22"/>
      <c r="L104" s="22"/>
      <c r="M104" s="22"/>
      <c r="N104" s="22"/>
      <c r="O104" s="22"/>
    </row>
    <row r="105" spans="1:18" ht="30" customHeight="1" thickBot="1" x14ac:dyDescent="0.3">
      <c r="A105" s="14"/>
      <c r="B105" s="386" t="s">
        <v>65</v>
      </c>
      <c r="C105" s="387"/>
      <c r="D105" s="387"/>
      <c r="E105" s="387"/>
      <c r="F105" s="387"/>
      <c r="G105" s="387"/>
      <c r="H105" s="387"/>
      <c r="I105" s="387"/>
      <c r="J105" s="387"/>
      <c r="K105" s="387"/>
      <c r="L105" s="387"/>
      <c r="M105" s="387"/>
      <c r="N105" s="387"/>
      <c r="O105" s="387"/>
      <c r="P105" s="387"/>
      <c r="Q105" s="388"/>
    </row>
    <row r="106" spans="1:18" ht="30" customHeight="1" x14ac:dyDescent="0.25">
      <c r="A106" s="22"/>
      <c r="B106" s="372" t="s">
        <v>106</v>
      </c>
      <c r="C106" s="373"/>
      <c r="D106" s="373"/>
      <c r="E106" s="288">
        <f>(3.1416*(D32/2)^2*0.05)/(2)</f>
        <v>0</v>
      </c>
      <c r="F106" s="152" t="s">
        <v>66</v>
      </c>
      <c r="G106" s="151">
        <f>SQRT(3)</f>
        <v>1.7320508075688772</v>
      </c>
      <c r="H106" s="151">
        <f>E106/G106</f>
        <v>0</v>
      </c>
      <c r="I106" s="152" t="s">
        <v>66</v>
      </c>
      <c r="J106" s="151">
        <v>1</v>
      </c>
      <c r="K106" s="152"/>
      <c r="L106" s="151">
        <f>H106*J106</f>
        <v>0</v>
      </c>
      <c r="M106" s="94" t="s">
        <v>66</v>
      </c>
      <c r="N106" s="151">
        <f>L106^2</f>
        <v>0</v>
      </c>
      <c r="O106" s="152" t="s">
        <v>78</v>
      </c>
      <c r="P106" s="152" t="s">
        <v>76</v>
      </c>
      <c r="Q106" s="153" t="s">
        <v>82</v>
      </c>
      <c r="R106" s="14"/>
    </row>
    <row r="107" spans="1:18" ht="30" customHeight="1" x14ac:dyDescent="0.25">
      <c r="A107" s="22"/>
      <c r="B107" s="374" t="s">
        <v>107</v>
      </c>
      <c r="C107" s="375"/>
      <c r="D107" s="375"/>
      <c r="E107" s="93">
        <f>(3.1416*(F32/2)^2*F33)/(2)</f>
        <v>0</v>
      </c>
      <c r="F107" s="94" t="s">
        <v>66</v>
      </c>
      <c r="G107" s="93">
        <f t="shared" ref="G107:G110" si="5">SQRT(3)</f>
        <v>1.7320508075688772</v>
      </c>
      <c r="H107" s="93">
        <f>E107/G107</f>
        <v>0</v>
      </c>
      <c r="I107" s="94" t="s">
        <v>66</v>
      </c>
      <c r="J107" s="93">
        <v>1</v>
      </c>
      <c r="K107" s="94"/>
      <c r="L107" s="93">
        <f t="shared" ref="L107:L108" si="6">H107*J107</f>
        <v>0</v>
      </c>
      <c r="M107" s="94" t="s">
        <v>66</v>
      </c>
      <c r="N107" s="93">
        <f t="shared" ref="N107:N110" si="7">L107^2</f>
        <v>0</v>
      </c>
      <c r="O107" s="94" t="s">
        <v>78</v>
      </c>
      <c r="P107" s="94" t="s">
        <v>76</v>
      </c>
      <c r="Q107" s="145" t="s">
        <v>82</v>
      </c>
      <c r="R107" s="14"/>
    </row>
    <row r="108" spans="1:18" ht="30" customHeight="1" x14ac:dyDescent="0.25">
      <c r="A108" s="4"/>
      <c r="B108" s="374" t="s">
        <v>108</v>
      </c>
      <c r="C108" s="375"/>
      <c r="D108" s="375"/>
      <c r="E108" s="85">
        <f>E56</f>
        <v>0</v>
      </c>
      <c r="F108" s="94" t="s">
        <v>66</v>
      </c>
      <c r="G108" s="93">
        <f t="shared" si="5"/>
        <v>1.7320508075688772</v>
      </c>
      <c r="H108" s="93">
        <f>E108/G108</f>
        <v>0</v>
      </c>
      <c r="I108" s="94" t="s">
        <v>66</v>
      </c>
      <c r="J108" s="85">
        <v>1</v>
      </c>
      <c r="K108" s="94"/>
      <c r="L108" s="93">
        <f t="shared" si="6"/>
        <v>0</v>
      </c>
      <c r="M108" s="94" t="s">
        <v>66</v>
      </c>
      <c r="N108" s="93">
        <f t="shared" si="7"/>
        <v>0</v>
      </c>
      <c r="O108" s="94" t="s">
        <v>79</v>
      </c>
      <c r="P108" s="94" t="s">
        <v>76</v>
      </c>
      <c r="Q108" s="145" t="s">
        <v>82</v>
      </c>
      <c r="R108" s="14"/>
    </row>
    <row r="109" spans="1:18" ht="30" customHeight="1" x14ac:dyDescent="0.25">
      <c r="A109" s="4"/>
      <c r="B109" s="374" t="s">
        <v>151</v>
      </c>
      <c r="C109" s="375"/>
      <c r="D109" s="375"/>
      <c r="E109" s="287">
        <f>(3.1416*(F32/2)^2*0.05)/(2)</f>
        <v>0</v>
      </c>
      <c r="F109" s="94"/>
      <c r="G109" s="93">
        <f t="shared" si="5"/>
        <v>1.7320508075688772</v>
      </c>
      <c r="H109" s="93">
        <f>E109/G109</f>
        <v>0</v>
      </c>
      <c r="I109" s="94" t="s">
        <v>66</v>
      </c>
      <c r="J109" s="93">
        <v>1</v>
      </c>
      <c r="K109" s="94"/>
      <c r="L109" s="93">
        <f>H109*J109</f>
        <v>0</v>
      </c>
      <c r="M109" s="94" t="s">
        <v>66</v>
      </c>
      <c r="N109" s="93">
        <f t="shared" si="7"/>
        <v>0</v>
      </c>
      <c r="O109" s="94" t="s">
        <v>79</v>
      </c>
      <c r="P109" s="94" t="s">
        <v>76</v>
      </c>
      <c r="Q109" s="145" t="s">
        <v>82</v>
      </c>
      <c r="R109" s="14"/>
    </row>
    <row r="110" spans="1:18" ht="30" customHeight="1" thickBot="1" x14ac:dyDescent="0.3">
      <c r="A110" s="4" t="s">
        <v>119</v>
      </c>
      <c r="B110" s="389" t="s">
        <v>109</v>
      </c>
      <c r="C110" s="390"/>
      <c r="D110" s="390"/>
      <c r="E110" s="96">
        <f>C7*0.01/100</f>
        <v>0</v>
      </c>
      <c r="F110" s="97" t="s">
        <v>66</v>
      </c>
      <c r="G110" s="147">
        <f t="shared" si="5"/>
        <v>1.7320508075688772</v>
      </c>
      <c r="H110" s="147">
        <f>E110/G110</f>
        <v>0</v>
      </c>
      <c r="I110" s="148" t="s">
        <v>66</v>
      </c>
      <c r="J110" s="147">
        <v>1</v>
      </c>
      <c r="K110" s="148"/>
      <c r="L110" s="147">
        <f>H110*J110</f>
        <v>0</v>
      </c>
      <c r="M110" s="94" t="s">
        <v>66</v>
      </c>
      <c r="N110" s="156">
        <f t="shared" si="7"/>
        <v>0</v>
      </c>
      <c r="O110" s="97" t="s">
        <v>80</v>
      </c>
      <c r="P110" s="97" t="s">
        <v>76</v>
      </c>
      <c r="Q110" s="100" t="s">
        <v>82</v>
      </c>
      <c r="R110" s="14"/>
    </row>
    <row r="111" spans="1:18" ht="30" customHeight="1" thickBot="1" x14ac:dyDescent="0.3">
      <c r="A111" s="4"/>
      <c r="B111" s="392" t="s">
        <v>152</v>
      </c>
      <c r="C111" s="393"/>
      <c r="D111" s="393"/>
      <c r="E111" s="216">
        <f>(L21)/SQRT(12)</f>
        <v>0</v>
      </c>
      <c r="F111" s="149" t="s">
        <v>66</v>
      </c>
      <c r="G111" s="25"/>
      <c r="H111" s="51"/>
      <c r="I111" s="51"/>
      <c r="J111" s="51"/>
      <c r="K111" s="51"/>
      <c r="L111" s="150"/>
      <c r="N111" s="162">
        <f>E111^2</f>
        <v>0</v>
      </c>
      <c r="O111" s="148"/>
      <c r="P111" s="160" t="s">
        <v>71</v>
      </c>
      <c r="Q111" s="161"/>
      <c r="R111" s="14"/>
    </row>
    <row r="112" spans="1:18" s="53" customFormat="1" ht="30" customHeight="1" thickBot="1" x14ac:dyDescent="0.3">
      <c r="A112" s="4"/>
      <c r="B112" s="56"/>
      <c r="C112" s="54"/>
      <c r="D112" s="54"/>
      <c r="E112" s="54"/>
      <c r="F112" s="54"/>
      <c r="G112" s="54"/>
      <c r="H112" s="54"/>
      <c r="I112" s="54"/>
      <c r="J112" s="54"/>
      <c r="K112" s="54"/>
      <c r="L112" s="58"/>
      <c r="M112" s="154"/>
      <c r="N112" s="157" t="e">
        <f>SQRT(SUM(N84:N85,N87,N89:N92,N94:N97,N99:N101,N103,N106:N111))</f>
        <v>#DIV/0!</v>
      </c>
      <c r="O112" s="54"/>
      <c r="P112" s="54"/>
      <c r="Q112" s="54"/>
      <c r="R112" s="54"/>
    </row>
    <row r="113" spans="1:31" s="53" customFormat="1" ht="30" customHeight="1" thickBot="1" x14ac:dyDescent="0.3">
      <c r="A113" s="4"/>
      <c r="B113" s="294" t="s">
        <v>81</v>
      </c>
      <c r="C113" s="295"/>
      <c r="D113" s="295"/>
      <c r="E113" s="295"/>
      <c r="F113" s="295"/>
      <c r="G113" s="295"/>
      <c r="H113" s="295"/>
      <c r="I113" s="295"/>
      <c r="J113" s="296"/>
      <c r="K113" s="59"/>
      <c r="L113" s="54"/>
      <c r="M113" s="155" t="s">
        <v>90</v>
      </c>
      <c r="N113" s="158" t="e">
        <f>O7*N112</f>
        <v>#DIV/0!</v>
      </c>
      <c r="O113" s="4"/>
      <c r="P113" s="396" t="s">
        <v>40</v>
      </c>
      <c r="Q113" s="397"/>
      <c r="R113" s="54"/>
      <c r="U113" s="56"/>
      <c r="V113" s="56"/>
      <c r="W113" s="56"/>
    </row>
    <row r="114" spans="1:31" s="53" customFormat="1" ht="30" customHeight="1" thickBot="1" x14ac:dyDescent="0.3">
      <c r="A114" s="4"/>
      <c r="B114" s="4"/>
      <c r="C114" s="199" t="s">
        <v>97</v>
      </c>
      <c r="D114" s="200" t="s">
        <v>94</v>
      </c>
      <c r="E114" s="200" t="s">
        <v>40</v>
      </c>
      <c r="F114" s="200" t="s">
        <v>91</v>
      </c>
      <c r="G114" s="200" t="s">
        <v>92</v>
      </c>
      <c r="H114" s="200" t="s">
        <v>95</v>
      </c>
      <c r="I114" s="201" t="s">
        <v>96</v>
      </c>
      <c r="J114" s="202" t="s">
        <v>118</v>
      </c>
      <c r="K114" s="4"/>
      <c r="L114" s="380" t="s">
        <v>89</v>
      </c>
      <c r="M114" s="381"/>
      <c r="N114" s="159" t="e">
        <f>(N112^4)/((L84^4/Q84)+(L87^4/Q87)+(L90^4/Q90)+(L95^4/Q95)+(L103^4/Q103))</f>
        <v>#DIV/0!</v>
      </c>
      <c r="O114" s="4"/>
      <c r="P114" s="229" t="e">
        <f>_xlfn.T.INV.2T(0.05,N114)</f>
        <v>#DIV/0!</v>
      </c>
      <c r="Q114" s="219" t="e">
        <f>TINV(0.05,N114)</f>
        <v>#DIV/0!</v>
      </c>
      <c r="R114" s="54"/>
      <c r="U114" s="56"/>
      <c r="V114" s="56"/>
      <c r="W114" s="56"/>
    </row>
    <row r="115" spans="1:31" ht="30" customHeight="1" x14ac:dyDescent="0.25">
      <c r="A115" s="14"/>
      <c r="B115" s="167" t="s">
        <v>66</v>
      </c>
      <c r="C115" s="217">
        <f>E54</f>
        <v>0</v>
      </c>
      <c r="D115" s="197" t="e">
        <f>N112</f>
        <v>#DIV/0!</v>
      </c>
      <c r="E115" s="189"/>
      <c r="F115" s="285" t="e">
        <f>D115*$E$116</f>
        <v>#DIV/0!</v>
      </c>
      <c r="G115" s="189"/>
      <c r="H115" s="197">
        <f>C115-C7</f>
        <v>0</v>
      </c>
      <c r="I115" s="197">
        <f>ABS(H115)</f>
        <v>0</v>
      </c>
      <c r="J115" s="198" t="e">
        <f>F115*I115</f>
        <v>#DIV/0!</v>
      </c>
      <c r="K115" s="14"/>
      <c r="L115" s="14"/>
      <c r="Q115" s="14"/>
      <c r="R115" s="4"/>
    </row>
    <row r="116" spans="1:31" ht="30" customHeight="1" x14ac:dyDescent="0.25">
      <c r="A116" s="14"/>
      <c r="B116" s="191" t="s">
        <v>93</v>
      </c>
      <c r="C116" s="187" t="e">
        <f>C115/L21</f>
        <v>#DIV/0!</v>
      </c>
      <c r="D116" s="188" t="e">
        <f>D115/L21</f>
        <v>#DIV/0!</v>
      </c>
      <c r="E116" s="165" t="e">
        <f>P114</f>
        <v>#DIV/0!</v>
      </c>
      <c r="F116" s="286" t="e">
        <f>D116*$E$116</f>
        <v>#DIV/0!</v>
      </c>
      <c r="G116" s="164">
        <v>0.95</v>
      </c>
      <c r="H116" s="188" t="e">
        <f>H115/L21</f>
        <v>#DIV/0!</v>
      </c>
      <c r="I116" s="188" t="e">
        <f t="shared" ref="I116:I117" si="8">ABS(H116)</f>
        <v>#DIV/0!</v>
      </c>
      <c r="J116" s="198" t="e">
        <f t="shared" ref="J116:J117" si="9">F116*I116</f>
        <v>#DIV/0!</v>
      </c>
      <c r="K116" s="14"/>
      <c r="L116" s="14"/>
      <c r="M116" s="14"/>
      <c r="N116" s="14"/>
      <c r="O116" s="14"/>
      <c r="P116" s="14"/>
      <c r="Q116" s="14"/>
      <c r="R116" s="4"/>
    </row>
    <row r="117" spans="1:31" ht="30" customHeight="1" thickBot="1" x14ac:dyDescent="0.3">
      <c r="A117" s="14"/>
      <c r="B117" s="196" t="s">
        <v>48</v>
      </c>
      <c r="C117" s="168" t="e">
        <f>C116/L18</f>
        <v>#DIV/0!</v>
      </c>
      <c r="D117" s="168" t="e">
        <f>D116/L18</f>
        <v>#DIV/0!</v>
      </c>
      <c r="E117" s="163"/>
      <c r="F117" s="168" t="e">
        <f t="shared" ref="F117" si="10">D117*$E$116</f>
        <v>#DIV/0!</v>
      </c>
      <c r="G117" s="163"/>
      <c r="H117" s="168" t="e">
        <f>H116/L18</f>
        <v>#DIV/0!</v>
      </c>
      <c r="I117" s="168" t="e">
        <f t="shared" si="8"/>
        <v>#DIV/0!</v>
      </c>
      <c r="J117" s="198" t="e">
        <f t="shared" si="9"/>
        <v>#DIV/0!</v>
      </c>
      <c r="K117" s="14"/>
      <c r="L117" s="14"/>
      <c r="M117" s="14"/>
      <c r="N117" s="14"/>
      <c r="O117" s="14"/>
      <c r="P117" s="14"/>
      <c r="Q117" s="115"/>
      <c r="R117" s="115"/>
      <c r="S117" s="112"/>
      <c r="T117" s="112"/>
      <c r="U117" s="112"/>
      <c r="V117" s="112"/>
      <c r="W117" s="112"/>
      <c r="X117" s="112"/>
      <c r="Y117" s="112"/>
      <c r="Z117" s="112"/>
      <c r="AA117" s="112"/>
      <c r="AB117" s="53"/>
      <c r="AC117" s="53"/>
      <c r="AD117" s="53"/>
      <c r="AE117" s="53"/>
    </row>
    <row r="118" spans="1:31" s="4" customFormat="1" ht="5.0999999999999996" customHeight="1" x14ac:dyDescent="0.25">
      <c r="B118" s="192"/>
      <c r="C118" s="193"/>
      <c r="D118" s="193"/>
      <c r="E118" s="194"/>
      <c r="F118" s="193"/>
      <c r="G118" s="194"/>
      <c r="H118" s="193"/>
      <c r="I118" s="193"/>
      <c r="J118" s="195"/>
      <c r="Q118" s="115"/>
      <c r="R118" s="115"/>
      <c r="S118" s="115"/>
      <c r="T118" s="115"/>
      <c r="U118" s="115"/>
      <c r="V118" s="115"/>
      <c r="W118" s="115"/>
      <c r="X118" s="115"/>
      <c r="Y118" s="115"/>
      <c r="Z118" s="115"/>
      <c r="AA118" s="115"/>
    </row>
    <row r="119" spans="1:31" ht="5.0999999999999996" customHeight="1" x14ac:dyDescent="0.25">
      <c r="A119" s="14"/>
      <c r="B119" s="23"/>
      <c r="C119" s="14"/>
      <c r="D119" s="14"/>
      <c r="E119" s="14"/>
      <c r="F119" s="14"/>
      <c r="G119" s="14"/>
      <c r="H119" s="14"/>
      <c r="I119" s="14"/>
      <c r="J119" s="14"/>
      <c r="K119" s="14"/>
      <c r="L119" s="14"/>
      <c r="M119" s="14"/>
      <c r="N119" s="14"/>
      <c r="O119" s="14"/>
      <c r="P119" s="14"/>
      <c r="Q119" s="4"/>
      <c r="R119" s="4"/>
      <c r="S119" s="4"/>
      <c r="T119" s="113"/>
      <c r="U119" s="99"/>
      <c r="V119" s="4"/>
      <c r="W119" s="113"/>
      <c r="X119" s="99"/>
      <c r="Y119" s="4"/>
      <c r="Z119" s="114"/>
      <c r="AA119" s="99"/>
      <c r="AB119" s="53"/>
      <c r="AC119" s="53"/>
      <c r="AD119" s="53"/>
      <c r="AE119" s="53"/>
    </row>
    <row r="120" spans="1:31" ht="5.0999999999999996" customHeight="1" x14ac:dyDescent="0.25"/>
  </sheetData>
  <mergeCells count="111">
    <mergeCell ref="B106:D106"/>
    <mergeCell ref="B107:D107"/>
    <mergeCell ref="C55:D55"/>
    <mergeCell ref="C56:D56"/>
    <mergeCell ref="B62:D62"/>
    <mergeCell ref="B58:L58"/>
    <mergeCell ref="B64:E64"/>
    <mergeCell ref="L114:M114"/>
    <mergeCell ref="L52:M54"/>
    <mergeCell ref="B105:Q105"/>
    <mergeCell ref="B108:D108"/>
    <mergeCell ref="B110:D110"/>
    <mergeCell ref="A81:R81"/>
    <mergeCell ref="B111:D111"/>
    <mergeCell ref="B102:D102"/>
    <mergeCell ref="B109:D109"/>
    <mergeCell ref="E82:F82"/>
    <mergeCell ref="B60:D60"/>
    <mergeCell ref="P113:Q113"/>
    <mergeCell ref="B74:D74"/>
    <mergeCell ref="B53:C53"/>
    <mergeCell ref="B86:D86"/>
    <mergeCell ref="H82:I82"/>
    <mergeCell ref="O59:O60"/>
    <mergeCell ref="A1:B1"/>
    <mergeCell ref="B25:C25"/>
    <mergeCell ref="B26:C26"/>
    <mergeCell ref="B27:C27"/>
    <mergeCell ref="B28:C28"/>
    <mergeCell ref="A5:R5"/>
    <mergeCell ref="D1:R1"/>
    <mergeCell ref="B16:C16"/>
    <mergeCell ref="B17:C17"/>
    <mergeCell ref="B24:C24"/>
    <mergeCell ref="B18:C18"/>
    <mergeCell ref="B19:C19"/>
    <mergeCell ref="B20:C20"/>
    <mergeCell ref="J16:J17"/>
    <mergeCell ref="K16:K17"/>
    <mergeCell ref="L16:L17"/>
    <mergeCell ref="M16:M17"/>
    <mergeCell ref="I15:Q15"/>
    <mergeCell ref="B15:G15"/>
    <mergeCell ref="I16:I17"/>
    <mergeCell ref="O16:O17"/>
    <mergeCell ref="F16:G16"/>
    <mergeCell ref="P16:P17"/>
    <mergeCell ref="Q16:Q17"/>
    <mergeCell ref="B103:C103"/>
    <mergeCell ref="B52:C52"/>
    <mergeCell ref="B21:C21"/>
    <mergeCell ref="B22:C22"/>
    <mergeCell ref="B23:C23"/>
    <mergeCell ref="B50:C50"/>
    <mergeCell ref="C37:G37"/>
    <mergeCell ref="I27:J27"/>
    <mergeCell ref="B49:C49"/>
    <mergeCell ref="I29:J29"/>
    <mergeCell ref="I30:J30"/>
    <mergeCell ref="I37:N37"/>
    <mergeCell ref="I28:J28"/>
    <mergeCell ref="B46:O46"/>
    <mergeCell ref="B48:C48"/>
    <mergeCell ref="C36:N36"/>
    <mergeCell ref="L49:M51"/>
    <mergeCell ref="B47:O47"/>
    <mergeCell ref="B51:C51"/>
    <mergeCell ref="N59:N60"/>
    <mergeCell ref="D16:E16"/>
    <mergeCell ref="B101:C101"/>
    <mergeCell ref="B100:C100"/>
    <mergeCell ref="M27:N27"/>
    <mergeCell ref="M28:N28"/>
    <mergeCell ref="M29:N29"/>
    <mergeCell ref="M30:N30"/>
    <mergeCell ref="B72:D72"/>
    <mergeCell ref="B70:F70"/>
    <mergeCell ref="B66:F66"/>
    <mergeCell ref="B68:F68"/>
    <mergeCell ref="B78:D78"/>
    <mergeCell ref="B33:C33"/>
    <mergeCell ref="B29:C29"/>
    <mergeCell ref="B30:C30"/>
    <mergeCell ref="B31:C31"/>
    <mergeCell ref="J82:K82"/>
    <mergeCell ref="L82:M82"/>
    <mergeCell ref="C54:D54"/>
    <mergeCell ref="B113:J113"/>
    <mergeCell ref="I26:Q26"/>
    <mergeCell ref="P59:P60"/>
    <mergeCell ref="B76:D76"/>
    <mergeCell ref="A3:B3"/>
    <mergeCell ref="A84:A85"/>
    <mergeCell ref="B82:C82"/>
    <mergeCell ref="B83:C83"/>
    <mergeCell ref="B88:C88"/>
    <mergeCell ref="B93:C93"/>
    <mergeCell ref="B98:C98"/>
    <mergeCell ref="B84:C84"/>
    <mergeCell ref="B85:C85"/>
    <mergeCell ref="B87:C87"/>
    <mergeCell ref="B89:C89"/>
    <mergeCell ref="B90:C90"/>
    <mergeCell ref="B91:C91"/>
    <mergeCell ref="B92:C92"/>
    <mergeCell ref="B94:C94"/>
    <mergeCell ref="B95:C95"/>
    <mergeCell ref="B32:C32"/>
    <mergeCell ref="B96:C96"/>
    <mergeCell ref="B97:C97"/>
    <mergeCell ref="B99:C99"/>
  </mergeCells>
  <pageMargins left="0.7" right="0.7" top="0.75" bottom="0.75" header="0.3" footer="0.3"/>
  <pageSetup scale="29" orientation="portrait" horizontalDpi="200" verticalDpi="200" r:id="rId1"/>
  <rowBreaks count="3" manualBreakCount="3">
    <brk id="34" max="17" man="1"/>
    <brk id="79" max="17" man="1"/>
    <brk id="11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5"/>
  <sheetViews>
    <sheetView showGridLines="0" tabSelected="1" workbookViewId="0">
      <selection activeCell="L11" sqref="L11"/>
    </sheetView>
  </sheetViews>
  <sheetFormatPr baseColWidth="10" defaultRowHeight="15" x14ac:dyDescent="0.25"/>
  <cols>
    <col min="1" max="1" width="5.28515625" customWidth="1"/>
    <col min="2" max="2" width="12.85546875" customWidth="1"/>
    <col min="3" max="3" width="9.28515625" customWidth="1"/>
    <col min="4" max="4" width="8.7109375" customWidth="1"/>
    <col min="5" max="5" width="10.5703125" customWidth="1"/>
    <col min="6" max="6" width="11" customWidth="1"/>
    <col min="7" max="7" width="9" customWidth="1"/>
    <col min="8" max="8" width="8.42578125" customWidth="1"/>
    <col min="9" max="9" width="7.5703125" customWidth="1"/>
    <col min="10" max="10" width="5.42578125" customWidth="1"/>
  </cols>
  <sheetData>
    <row r="1" spans="1:10" x14ac:dyDescent="0.25">
      <c r="A1" s="401"/>
      <c r="B1" s="401"/>
      <c r="C1" s="401"/>
      <c r="D1" s="402" t="s">
        <v>235</v>
      </c>
      <c r="E1" s="402"/>
      <c r="F1" s="402"/>
      <c r="G1" s="402"/>
      <c r="H1" s="402"/>
    </row>
    <row r="2" spans="1:10" x14ac:dyDescent="0.25">
      <c r="A2" s="401"/>
      <c r="B2" s="401"/>
      <c r="C2" s="401"/>
      <c r="D2" s="402"/>
      <c r="E2" s="402"/>
      <c r="F2" s="402"/>
      <c r="G2" s="402"/>
      <c r="H2" s="402"/>
    </row>
    <row r="3" spans="1:10" x14ac:dyDescent="0.25">
      <c r="A3" s="401"/>
      <c r="B3" s="401"/>
      <c r="C3" s="401"/>
      <c r="D3" s="402"/>
      <c r="E3" s="402"/>
      <c r="F3" s="402"/>
      <c r="G3" s="402"/>
      <c r="H3" s="402"/>
    </row>
    <row r="4" spans="1:10" ht="15.75" thickBot="1" x14ac:dyDescent="0.3"/>
    <row r="5" spans="1:10" ht="3.75" customHeight="1" thickTop="1" thickBot="1" x14ac:dyDescent="0.3">
      <c r="A5" s="230"/>
      <c r="B5" s="230"/>
      <c r="C5" s="230"/>
      <c r="D5" s="230"/>
      <c r="E5" s="230"/>
      <c r="F5" s="230"/>
      <c r="G5" s="230"/>
      <c r="H5" s="230"/>
      <c r="I5" s="230"/>
      <c r="J5" s="230"/>
    </row>
    <row r="6" spans="1:10" ht="6" customHeight="1" thickTop="1" x14ac:dyDescent="0.25">
      <c r="A6" s="455"/>
      <c r="B6" s="455"/>
      <c r="C6" s="455"/>
      <c r="D6" s="231"/>
      <c r="E6" s="231"/>
      <c r="F6" s="231"/>
    </row>
    <row r="7" spans="1:10" ht="5.25" customHeight="1" x14ac:dyDescent="0.25">
      <c r="A7" s="464"/>
      <c r="B7" s="464"/>
      <c r="C7" s="232"/>
      <c r="D7" s="465"/>
      <c r="E7" s="465"/>
      <c r="F7" s="465"/>
    </row>
    <row r="8" spans="1:10" ht="4.5" hidden="1" customHeight="1" thickBot="1" x14ac:dyDescent="0.3">
      <c r="A8" s="466"/>
      <c r="B8" s="466"/>
      <c r="C8" s="466"/>
      <c r="D8" s="466"/>
      <c r="E8" s="466"/>
      <c r="F8" s="466"/>
      <c r="G8" s="466"/>
      <c r="H8" s="466"/>
      <c r="I8" s="466"/>
      <c r="J8" s="466"/>
    </row>
    <row r="9" spans="1:10" ht="19.5" customHeight="1" x14ac:dyDescent="0.25">
      <c r="A9" s="467" t="s">
        <v>161</v>
      </c>
      <c r="B9" s="467"/>
      <c r="C9" s="467"/>
      <c r="D9" s="467"/>
      <c r="E9" s="467"/>
      <c r="F9" s="231"/>
    </row>
    <row r="10" spans="1:10" ht="13.5" customHeight="1" x14ac:dyDescent="0.25">
      <c r="A10" s="233"/>
      <c r="B10" s="233"/>
      <c r="C10" s="233"/>
      <c r="D10" s="233"/>
      <c r="E10" s="233"/>
      <c r="F10" s="231"/>
    </row>
    <row r="11" spans="1:10" ht="19.5" customHeight="1" x14ac:dyDescent="0.25">
      <c r="A11" s="451" t="s">
        <v>162</v>
      </c>
      <c r="B11" s="451"/>
      <c r="C11" s="451"/>
      <c r="D11" s="468"/>
      <c r="E11" s="468"/>
      <c r="F11" s="468"/>
      <c r="G11" s="468"/>
    </row>
    <row r="12" spans="1:10" ht="12" customHeight="1" x14ac:dyDescent="0.25">
      <c r="A12" s="234"/>
      <c r="B12" s="234"/>
      <c r="C12" s="234"/>
      <c r="D12" s="235"/>
      <c r="E12" s="235"/>
      <c r="F12" s="235"/>
      <c r="G12" s="235"/>
    </row>
    <row r="13" spans="1:10" ht="19.5" customHeight="1" x14ac:dyDescent="0.25">
      <c r="A13" s="451" t="s">
        <v>163</v>
      </c>
      <c r="B13" s="451"/>
      <c r="C13" s="451"/>
      <c r="D13" s="457">
        <f>'CALIBRACIÓN DEL CUERPO RVC'!F17</f>
        <v>0</v>
      </c>
      <c r="E13" s="457"/>
      <c r="F13" s="457"/>
      <c r="G13" s="457"/>
    </row>
    <row r="14" spans="1:10" ht="10.5" customHeight="1" x14ac:dyDescent="0.25">
      <c r="A14" s="234"/>
      <c r="B14" s="234"/>
      <c r="C14" s="234"/>
      <c r="D14" s="236"/>
      <c r="E14" s="236"/>
      <c r="F14" s="236"/>
      <c r="G14" s="236"/>
    </row>
    <row r="15" spans="1:10" ht="19.5" customHeight="1" x14ac:dyDescent="0.25">
      <c r="A15" s="451" t="s">
        <v>7</v>
      </c>
      <c r="B15" s="451"/>
      <c r="C15" s="451"/>
      <c r="D15" s="457">
        <f>'CALIBRACIÓN DEL CUERPO RVC'!F20</f>
        <v>0</v>
      </c>
      <c r="E15" s="457"/>
      <c r="F15" s="457"/>
      <c r="G15" s="457"/>
    </row>
    <row r="16" spans="1:10" ht="10.5" customHeight="1" x14ac:dyDescent="0.25">
      <c r="A16" s="234"/>
      <c r="B16" s="234"/>
      <c r="C16" s="234"/>
      <c r="D16" s="236"/>
      <c r="E16" s="236"/>
      <c r="F16" s="236"/>
      <c r="G16" s="236"/>
    </row>
    <row r="17" spans="1:10" ht="19.5" customHeight="1" x14ac:dyDescent="0.25">
      <c r="A17" s="464" t="s">
        <v>164</v>
      </c>
      <c r="B17" s="464"/>
      <c r="D17" s="465">
        <f>'CALIBRACIÓN DEL CUERPO RVC'!F3</f>
        <v>0</v>
      </c>
      <c r="E17" s="465"/>
      <c r="F17" s="465"/>
      <c r="G17" s="465"/>
      <c r="H17" s="465"/>
      <c r="I17" s="465"/>
      <c r="J17" s="465"/>
    </row>
    <row r="18" spans="1:10" ht="13.5" customHeight="1" x14ac:dyDescent="0.25">
      <c r="A18" s="237"/>
      <c r="B18" s="237"/>
      <c r="D18" s="238"/>
      <c r="E18" s="238"/>
      <c r="F18" s="238"/>
      <c r="G18" s="238"/>
      <c r="H18" s="238"/>
      <c r="I18" s="238"/>
      <c r="J18" s="238"/>
    </row>
    <row r="19" spans="1:10" ht="19.5" customHeight="1" x14ac:dyDescent="0.25">
      <c r="A19" s="464" t="s">
        <v>165</v>
      </c>
      <c r="B19" s="464"/>
      <c r="D19" s="464">
        <f>'CALIBRACIÓN DEL CUERPO RVC'!C3</f>
        <v>0</v>
      </c>
      <c r="E19" s="464"/>
      <c r="F19" s="236"/>
      <c r="G19" s="236"/>
    </row>
    <row r="20" spans="1:10" ht="12" customHeight="1" x14ac:dyDescent="0.25">
      <c r="A20" s="237"/>
      <c r="B20" s="237"/>
      <c r="D20" s="237"/>
      <c r="E20" s="237"/>
      <c r="F20" s="236"/>
      <c r="G20" s="236"/>
    </row>
    <row r="21" spans="1:10" ht="19.5" customHeight="1" x14ac:dyDescent="0.25">
      <c r="A21" s="451" t="s">
        <v>166</v>
      </c>
      <c r="B21" s="451"/>
      <c r="C21" s="451"/>
      <c r="D21" s="407">
        <f>'CALIBRACIÓN DEL CUERPO RVC'!M3</f>
        <v>0</v>
      </c>
      <c r="E21" s="407"/>
      <c r="F21" s="236"/>
      <c r="G21" s="236"/>
    </row>
    <row r="22" spans="1:10" ht="12.75" customHeight="1" x14ac:dyDescent="0.25">
      <c r="A22" s="234"/>
      <c r="B22" s="234"/>
      <c r="C22" s="234"/>
      <c r="D22" s="237"/>
      <c r="E22" s="237"/>
      <c r="F22" s="236"/>
      <c r="G22" s="236"/>
    </row>
    <row r="23" spans="1:10" ht="19.5" customHeight="1" x14ac:dyDescent="0.25">
      <c r="A23" s="456" t="s">
        <v>167</v>
      </c>
      <c r="B23" s="456"/>
      <c r="C23" s="456"/>
      <c r="D23" s="457">
        <v>5</v>
      </c>
      <c r="E23" s="457"/>
      <c r="F23" s="457"/>
      <c r="G23" s="457"/>
    </row>
    <row r="24" spans="1:10" ht="9.75" customHeight="1" x14ac:dyDescent="0.25">
      <c r="A24" s="239"/>
      <c r="B24" s="239"/>
      <c r="C24" s="239"/>
      <c r="D24" s="236"/>
      <c r="E24" s="236"/>
      <c r="F24" s="236"/>
      <c r="G24" s="236"/>
    </row>
    <row r="25" spans="1:10" ht="19.5" customHeight="1" x14ac:dyDescent="0.25">
      <c r="A25" s="465" t="s">
        <v>168</v>
      </c>
      <c r="B25" s="465"/>
      <c r="C25" s="465"/>
      <c r="D25" s="469">
        <f>'CALIBRACIÓN DEL CUERPO RVC'!J3</f>
        <v>0</v>
      </c>
      <c r="E25" s="469"/>
      <c r="F25" s="470" t="s">
        <v>156</v>
      </c>
      <c r="G25" s="470"/>
      <c r="H25" s="471">
        <f>'CALIBRACIÓN DEL CUERPO RVC'!P3</f>
        <v>0</v>
      </c>
      <c r="I25" s="471"/>
      <c r="J25" s="471"/>
    </row>
    <row r="26" spans="1:10" ht="15.75" customHeight="1" x14ac:dyDescent="0.25">
      <c r="A26" s="240"/>
      <c r="B26" s="240"/>
      <c r="C26" s="240"/>
      <c r="D26" s="240"/>
      <c r="E26" s="240"/>
      <c r="F26" s="240"/>
      <c r="G26" s="240"/>
      <c r="H26" s="240"/>
      <c r="I26" s="240"/>
      <c r="J26" s="240"/>
    </row>
    <row r="27" spans="1:10" ht="12" customHeight="1" x14ac:dyDescent="0.25">
      <c r="A27" s="426" t="s">
        <v>230</v>
      </c>
      <c r="B27" s="426"/>
      <c r="C27" s="426"/>
      <c r="D27" s="426"/>
      <c r="E27" s="426"/>
      <c r="F27" s="426"/>
      <c r="G27" s="426"/>
      <c r="H27" s="426"/>
      <c r="I27" s="426"/>
      <c r="J27" s="426"/>
    </row>
    <row r="28" spans="1:10" ht="16.5" customHeight="1" x14ac:dyDescent="0.25">
      <c r="A28" s="426"/>
      <c r="B28" s="426"/>
      <c r="C28" s="426"/>
      <c r="D28" s="426"/>
      <c r="E28" s="426"/>
      <c r="F28" s="426"/>
      <c r="G28" s="426"/>
      <c r="H28" s="426"/>
      <c r="I28" s="426"/>
      <c r="J28" s="426"/>
    </row>
    <row r="29" spans="1:10" ht="18.75" customHeight="1" x14ac:dyDescent="0.25">
      <c r="A29" s="472" t="s">
        <v>169</v>
      </c>
      <c r="B29" s="472"/>
      <c r="C29" s="472"/>
      <c r="D29" s="472"/>
      <c r="E29" s="472"/>
      <c r="F29" s="472"/>
      <c r="G29" s="472"/>
      <c r="H29" s="472"/>
      <c r="I29" s="472"/>
      <c r="J29" s="472"/>
    </row>
    <row r="30" spans="1:10" ht="15" customHeight="1" x14ac:dyDescent="0.25">
      <c r="A30" s="241"/>
      <c r="B30" s="241"/>
      <c r="C30" s="241"/>
      <c r="D30" s="241"/>
      <c r="E30" s="241"/>
      <c r="F30" s="241"/>
      <c r="G30" s="241"/>
      <c r="H30" s="241"/>
      <c r="I30" s="241"/>
    </row>
    <row r="31" spans="1:10" ht="42.75" customHeight="1" x14ac:dyDescent="0.25">
      <c r="A31" s="426" t="s">
        <v>229</v>
      </c>
      <c r="B31" s="426"/>
      <c r="C31" s="426"/>
      <c r="D31" s="426"/>
      <c r="E31" s="426"/>
      <c r="F31" s="426"/>
      <c r="G31" s="426"/>
      <c r="H31" s="426"/>
      <c r="I31" s="426"/>
      <c r="J31" s="426"/>
    </row>
    <row r="32" spans="1:10" ht="34.5" customHeight="1" x14ac:dyDescent="0.25">
      <c r="A32" s="242"/>
      <c r="B32" s="242"/>
      <c r="C32" s="242"/>
      <c r="D32" s="242"/>
      <c r="E32" s="242"/>
      <c r="F32" s="242"/>
      <c r="G32" s="242"/>
      <c r="H32" s="242"/>
      <c r="I32" s="242"/>
      <c r="J32" s="242"/>
    </row>
    <row r="33" spans="1:10" x14ac:dyDescent="0.25">
      <c r="A33" s="461" t="s">
        <v>170</v>
      </c>
      <c r="B33" s="461"/>
      <c r="C33" s="461"/>
      <c r="D33" s="461"/>
    </row>
    <row r="36" spans="1:10" x14ac:dyDescent="0.25">
      <c r="A36" s="243"/>
      <c r="B36" s="462" t="s">
        <v>171</v>
      </c>
      <c r="C36" s="462"/>
      <c r="D36" s="462"/>
      <c r="E36" s="244"/>
      <c r="G36" s="462" t="s">
        <v>171</v>
      </c>
      <c r="H36" s="462"/>
      <c r="I36" s="462"/>
    </row>
    <row r="37" spans="1:10" ht="14.25" customHeight="1" x14ac:dyDescent="0.25">
      <c r="B37" s="401" t="s">
        <v>172</v>
      </c>
      <c r="C37" s="401"/>
      <c r="D37" s="401"/>
      <c r="E37" s="245"/>
      <c r="F37" s="244"/>
      <c r="G37" s="401" t="s">
        <v>173</v>
      </c>
      <c r="H37" s="401"/>
      <c r="I37" s="401"/>
    </row>
    <row r="38" spans="1:10" ht="16.5" customHeight="1" x14ac:dyDescent="0.25">
      <c r="B38" s="458" t="s">
        <v>174</v>
      </c>
      <c r="C38" s="458"/>
      <c r="D38" s="458"/>
      <c r="G38" s="458" t="s">
        <v>175</v>
      </c>
      <c r="H38" s="458"/>
      <c r="I38" s="458"/>
    </row>
    <row r="39" spans="1:10" x14ac:dyDescent="0.25">
      <c r="B39" s="459"/>
      <c r="C39" s="459"/>
      <c r="D39" s="459"/>
      <c r="G39" s="459"/>
      <c r="H39" s="459"/>
      <c r="I39" s="459"/>
    </row>
    <row r="41" spans="1:10" ht="18" customHeight="1" thickBot="1" x14ac:dyDescent="0.3">
      <c r="B41" s="460" t="s">
        <v>176</v>
      </c>
      <c r="C41" s="460"/>
      <c r="D41" s="460"/>
      <c r="E41" s="246"/>
    </row>
    <row r="42" spans="1:10" ht="3.75" customHeight="1" thickTop="1" thickBot="1" x14ac:dyDescent="0.3">
      <c r="A42" s="427"/>
      <c r="B42" s="427"/>
      <c r="C42" s="427"/>
      <c r="D42" s="427"/>
      <c r="E42" s="427"/>
      <c r="F42" s="427"/>
      <c r="G42" s="427"/>
      <c r="H42" s="427"/>
      <c r="I42" s="427"/>
      <c r="J42" s="427"/>
    </row>
    <row r="43" spans="1:10" ht="15.75" customHeight="1" thickTop="1" x14ac:dyDescent="0.25">
      <c r="A43" s="241"/>
      <c r="B43" s="241"/>
      <c r="C43" s="241"/>
      <c r="D43" s="241"/>
      <c r="E43" s="241"/>
      <c r="F43" s="241"/>
      <c r="G43" s="241"/>
      <c r="H43" s="241"/>
      <c r="I43" s="241"/>
    </row>
    <row r="44" spans="1:10" ht="15.75" customHeight="1" x14ac:dyDescent="0.25">
      <c r="A44" s="241"/>
      <c r="B44" s="241"/>
      <c r="C44" s="241"/>
      <c r="D44" s="241"/>
      <c r="E44" s="241"/>
      <c r="F44" s="241"/>
      <c r="G44" s="241"/>
      <c r="H44" s="241"/>
      <c r="I44" s="241"/>
    </row>
    <row r="45" spans="1:10" ht="15.75" customHeight="1" x14ac:dyDescent="0.25">
      <c r="A45" s="241"/>
      <c r="B45" s="241"/>
      <c r="C45" s="241"/>
      <c r="D45" s="241"/>
      <c r="E45" s="241"/>
      <c r="F45" s="241"/>
      <c r="G45" s="241"/>
      <c r="H45" s="241"/>
      <c r="I45" s="241"/>
    </row>
    <row r="46" spans="1:10" ht="15" customHeight="1" x14ac:dyDescent="0.25">
      <c r="A46" s="241"/>
      <c r="B46" s="241"/>
      <c r="C46" s="241"/>
      <c r="D46" s="241"/>
      <c r="E46" s="241"/>
      <c r="F46" s="241"/>
      <c r="G46" s="241"/>
      <c r="H46" s="241"/>
      <c r="I46" s="241"/>
    </row>
    <row r="47" spans="1:10" ht="3" customHeight="1" x14ac:dyDescent="0.25">
      <c r="A47" s="241"/>
      <c r="B47" s="241"/>
      <c r="C47" s="241"/>
      <c r="D47" s="241"/>
      <c r="E47" s="241"/>
      <c r="F47" s="241"/>
      <c r="G47" s="241"/>
      <c r="H47" s="241"/>
      <c r="I47" s="241"/>
    </row>
    <row r="48" spans="1:10" ht="4.5" customHeight="1" x14ac:dyDescent="0.25">
      <c r="A48" s="264"/>
      <c r="B48" s="264"/>
      <c r="C48" s="264"/>
      <c r="D48" s="264"/>
      <c r="E48" s="264"/>
      <c r="F48" s="264"/>
      <c r="G48" s="264"/>
      <c r="H48" s="264"/>
      <c r="I48" s="264"/>
      <c r="J48" s="186"/>
    </row>
    <row r="49" spans="1:10" ht="3.75" customHeight="1" x14ac:dyDescent="0.25">
      <c r="A49" s="450"/>
      <c r="B49" s="450"/>
      <c r="C49" s="450"/>
      <c r="D49" s="450"/>
      <c r="E49" s="450"/>
      <c r="F49" s="450"/>
      <c r="G49" s="450"/>
      <c r="H49" s="450"/>
      <c r="I49" s="450"/>
      <c r="J49" s="450"/>
    </row>
    <row r="50" spans="1:10" ht="4.5" customHeight="1" x14ac:dyDescent="0.25">
      <c r="A50" s="264"/>
      <c r="B50" s="264"/>
      <c r="C50" s="264"/>
      <c r="D50" s="264"/>
      <c r="E50" s="264"/>
      <c r="F50" s="264"/>
      <c r="G50" s="264"/>
      <c r="H50" s="264"/>
      <c r="I50" s="264"/>
      <c r="J50" s="186"/>
    </row>
    <row r="51" spans="1:10" ht="2.25" customHeight="1" x14ac:dyDescent="0.25"/>
    <row r="52" spans="1:10" ht="0.75" customHeight="1" x14ac:dyDescent="0.25">
      <c r="A52" s="241"/>
      <c r="B52" s="241"/>
      <c r="C52" s="241"/>
      <c r="D52" s="241"/>
      <c r="E52" s="241"/>
      <c r="F52" s="241"/>
      <c r="G52" s="241"/>
      <c r="H52" s="241"/>
      <c r="I52" s="241"/>
    </row>
    <row r="53" spans="1:10" ht="15.75" customHeight="1" x14ac:dyDescent="0.25">
      <c r="A53" s="241" t="s">
        <v>177</v>
      </c>
      <c r="B53" s="454" t="s">
        <v>178</v>
      </c>
      <c r="C53" s="454"/>
      <c r="D53" s="454"/>
      <c r="E53" s="454"/>
      <c r="F53" s="241"/>
      <c r="G53" s="241"/>
      <c r="H53" s="241"/>
      <c r="I53" s="241"/>
    </row>
    <row r="54" spans="1:10" ht="15.75" customHeight="1" x14ac:dyDescent="0.25">
      <c r="A54" s="241"/>
      <c r="B54" s="241"/>
      <c r="C54" s="241"/>
      <c r="D54" s="241"/>
      <c r="E54" s="241"/>
      <c r="F54" s="241"/>
      <c r="G54" s="241"/>
      <c r="H54" s="241"/>
      <c r="I54" s="241"/>
    </row>
    <row r="55" spans="1:10" ht="15.75" customHeight="1" x14ac:dyDescent="0.25">
      <c r="A55" s="408" t="s">
        <v>231</v>
      </c>
      <c r="B55" s="408"/>
      <c r="C55" s="408"/>
      <c r="D55" s="408"/>
      <c r="E55" s="408"/>
      <c r="F55" s="408"/>
      <c r="G55" s="408"/>
      <c r="H55" s="408"/>
      <c r="I55" s="408"/>
    </row>
    <row r="56" spans="1:10" ht="10.5" customHeight="1" x14ac:dyDescent="0.25">
      <c r="A56" s="247"/>
      <c r="B56" s="247"/>
      <c r="C56" s="247"/>
      <c r="D56" s="247"/>
      <c r="E56" s="247"/>
      <c r="F56" s="247"/>
      <c r="G56" s="247"/>
      <c r="H56" s="247"/>
      <c r="I56" s="247"/>
    </row>
    <row r="57" spans="1:10" ht="17.25" customHeight="1" x14ac:dyDescent="0.25">
      <c r="A57" s="455" t="s">
        <v>179</v>
      </c>
      <c r="B57" s="455"/>
      <c r="C57" s="455"/>
      <c r="D57" s="455"/>
      <c r="E57" s="455"/>
      <c r="F57" s="455"/>
      <c r="G57" s="455"/>
      <c r="H57" s="455"/>
      <c r="I57" s="455"/>
      <c r="J57" s="455"/>
    </row>
    <row r="58" spans="1:10" ht="21" customHeight="1" x14ac:dyDescent="0.25">
      <c r="A58" s="248"/>
      <c r="B58" s="248"/>
      <c r="C58" s="248"/>
      <c r="D58" s="248"/>
      <c r="E58" s="248"/>
      <c r="F58" s="248"/>
      <c r="G58" s="248"/>
      <c r="H58" s="248"/>
      <c r="I58" s="248"/>
      <c r="J58" s="248"/>
    </row>
    <row r="59" spans="1:10" ht="17.25" customHeight="1" x14ac:dyDescent="0.25">
      <c r="A59" s="451" t="s">
        <v>0</v>
      </c>
      <c r="B59" s="451"/>
      <c r="E59">
        <f>'CALIBRACIÓN DEL CUERPO RVC'!F17</f>
        <v>0</v>
      </c>
    </row>
    <row r="60" spans="1:10" ht="17.25" customHeight="1" x14ac:dyDescent="0.25">
      <c r="A60" s="456" t="s">
        <v>5</v>
      </c>
      <c r="B60" s="456"/>
      <c r="C60" s="456"/>
      <c r="D60" s="456"/>
      <c r="E60" s="446">
        <f>'CALIBRACIÓN DEL CUERPO RVC'!F18</f>
        <v>0</v>
      </c>
      <c r="F60" s="446"/>
      <c r="G60" s="446"/>
    </row>
    <row r="61" spans="1:10" ht="17.25" customHeight="1" x14ac:dyDescent="0.25">
      <c r="A61" s="249" t="s">
        <v>180</v>
      </c>
      <c r="B61" s="249"/>
      <c r="C61" s="249"/>
      <c r="E61" s="448">
        <f>'CALIBRACIÓN DEL CUERPO RVC'!F20</f>
        <v>0</v>
      </c>
      <c r="F61" s="448"/>
      <c r="G61" s="250"/>
    </row>
    <row r="62" spans="1:10" ht="17.25" customHeight="1" x14ac:dyDescent="0.25">
      <c r="A62" s="451" t="s">
        <v>181</v>
      </c>
      <c r="B62" s="451"/>
      <c r="C62" s="451"/>
      <c r="E62" s="251">
        <f>'CALIBRACIÓN DEL CUERPO RVC'!F27</f>
        <v>0</v>
      </c>
      <c r="F62" s="252"/>
      <c r="G62" s="250"/>
      <c r="J62" s="253"/>
    </row>
    <row r="63" spans="1:10" ht="17.25" customHeight="1" x14ac:dyDescent="0.25">
      <c r="A63" s="451" t="s">
        <v>182</v>
      </c>
      <c r="B63" s="451"/>
      <c r="C63" s="451"/>
      <c r="E63" s="446">
        <f>'CALIBRACIÓN DEL CUERPO RVC'!F28</f>
        <v>0</v>
      </c>
      <c r="F63" s="446"/>
      <c r="G63" s="446"/>
    </row>
    <row r="64" spans="1:10" ht="17.25" customHeight="1" x14ac:dyDescent="0.3">
      <c r="A64" s="453" t="s">
        <v>183</v>
      </c>
      <c r="B64" s="453"/>
      <c r="C64" s="453"/>
      <c r="D64" s="254"/>
      <c r="E64" s="446" t="str">
        <f>'[1]DATOS DE LOS PATRONES'!F29</f>
        <v>ACERO INOXIDABLE</v>
      </c>
      <c r="F64" s="446"/>
      <c r="G64" s="446"/>
    </row>
    <row r="65" spans="1:10" ht="17.25" customHeight="1" x14ac:dyDescent="0.25">
      <c r="A65" s="451" t="s">
        <v>11</v>
      </c>
      <c r="B65" s="451"/>
      <c r="C65" s="451"/>
      <c r="D65" s="249"/>
      <c r="E65" s="255" t="str">
        <f>'[1]DATOS DE LOS PATRONES'!F33</f>
        <v>Vidrio</v>
      </c>
      <c r="F65" s="256"/>
      <c r="G65" s="256"/>
    </row>
    <row r="66" spans="1:10" ht="17.25" customHeight="1" x14ac:dyDescent="0.25">
      <c r="A66" s="451" t="s">
        <v>12</v>
      </c>
      <c r="B66" s="451"/>
      <c r="C66" s="451"/>
      <c r="D66" s="249"/>
      <c r="E66" s="446" t="str">
        <f>'[1]DATOS DE LOS PATRONES'!F34</f>
        <v>Estable - Nivelado</v>
      </c>
      <c r="F66" s="446"/>
      <c r="G66" s="446"/>
    </row>
    <row r="67" spans="1:10" ht="17.25" customHeight="1" x14ac:dyDescent="0.25">
      <c r="A67" s="249" t="s">
        <v>13</v>
      </c>
      <c r="B67" s="249"/>
      <c r="C67" s="249"/>
      <c r="D67" s="249"/>
      <c r="E67" s="446">
        <f>'CALIBRACIÓN DEL CUERPO RVC'!F23</f>
        <v>0</v>
      </c>
      <c r="F67" s="446"/>
      <c r="G67" s="446"/>
    </row>
    <row r="68" spans="1:10" ht="17.25" customHeight="1" x14ac:dyDescent="0.25">
      <c r="A68" s="451" t="s">
        <v>14</v>
      </c>
      <c r="B68" s="451"/>
      <c r="C68" s="451"/>
      <c r="E68" s="452">
        <f>'CALIBRACIÓN DEL CUERPO RVC'!F24</f>
        <v>0</v>
      </c>
      <c r="F68" s="452"/>
      <c r="G68" s="452"/>
    </row>
    <row r="69" spans="1:10" ht="17.25" customHeight="1" x14ac:dyDescent="0.25">
      <c r="D69" s="249"/>
      <c r="E69" s="257"/>
      <c r="F69" s="250"/>
      <c r="G69" s="250"/>
    </row>
    <row r="70" spans="1:10" ht="17.25" customHeight="1" x14ac:dyDescent="0.25">
      <c r="A70" s="239"/>
      <c r="B70" s="239"/>
      <c r="C70" s="239"/>
      <c r="D70" s="238"/>
      <c r="E70" s="238"/>
      <c r="F70" s="238"/>
      <c r="G70" s="238"/>
      <c r="H70" s="186"/>
      <c r="I70" s="186"/>
    </row>
    <row r="71" spans="1:10" ht="11.25" customHeight="1" x14ac:dyDescent="0.25">
      <c r="A71" s="437" t="s">
        <v>232</v>
      </c>
      <c r="B71" s="437"/>
      <c r="C71" s="437"/>
      <c r="D71" s="437"/>
      <c r="E71" s="437"/>
      <c r="F71" s="437"/>
      <c r="G71" s="437"/>
      <c r="H71" s="437"/>
      <c r="I71" s="437"/>
      <c r="J71" s="437"/>
    </row>
    <row r="72" spans="1:10" ht="19.5" customHeight="1" x14ac:dyDescent="0.25">
      <c r="A72" s="241"/>
      <c r="B72" s="241"/>
      <c r="C72" s="241"/>
      <c r="D72" s="241"/>
      <c r="E72" s="241"/>
      <c r="F72" s="241"/>
      <c r="G72" s="241"/>
      <c r="H72" s="241"/>
      <c r="I72" s="241"/>
    </row>
    <row r="73" spans="1:10" ht="60" customHeight="1" x14ac:dyDescent="0.25">
      <c r="A73" s="426" t="s">
        <v>184</v>
      </c>
      <c r="B73" s="426"/>
      <c r="C73" s="426"/>
      <c r="D73" s="426"/>
      <c r="E73" s="426"/>
      <c r="F73" s="426"/>
      <c r="G73" s="426"/>
      <c r="H73" s="426"/>
      <c r="I73" s="426"/>
      <c r="J73" s="426"/>
    </row>
    <row r="74" spans="1:10" ht="20.25" customHeight="1" x14ac:dyDescent="0.25">
      <c r="A74" s="241"/>
      <c r="B74" s="241"/>
      <c r="C74" s="241"/>
      <c r="D74" s="241"/>
      <c r="E74" s="241"/>
      <c r="F74" s="241"/>
      <c r="G74" s="241"/>
      <c r="H74" s="241"/>
      <c r="I74" s="241"/>
      <c r="J74" s="242"/>
    </row>
    <row r="75" spans="1:10" ht="20.25" customHeight="1" x14ac:dyDescent="0.25">
      <c r="A75" s="241"/>
      <c r="B75" s="241"/>
      <c r="C75" s="241"/>
      <c r="D75" s="241"/>
      <c r="E75" s="241"/>
      <c r="F75" s="241"/>
      <c r="G75" s="241"/>
      <c r="H75" s="241"/>
      <c r="I75" s="241"/>
      <c r="J75" s="242"/>
    </row>
    <row r="76" spans="1:10" ht="20.25" customHeight="1" x14ac:dyDescent="0.25">
      <c r="A76" s="241"/>
      <c r="B76" s="241"/>
      <c r="C76" s="241"/>
      <c r="D76" s="241"/>
      <c r="E76" s="241"/>
      <c r="F76" s="241"/>
      <c r="G76" s="241"/>
      <c r="H76" s="241"/>
      <c r="I76" s="241"/>
      <c r="J76" s="242"/>
    </row>
    <row r="77" spans="1:10" ht="20.25" customHeight="1" x14ac:dyDescent="0.25">
      <c r="A77" s="241"/>
      <c r="B77" s="241"/>
      <c r="C77" s="241"/>
      <c r="D77" s="241"/>
      <c r="E77" s="241"/>
      <c r="F77" s="241"/>
      <c r="G77" s="241"/>
      <c r="H77" s="241"/>
      <c r="I77" s="241"/>
      <c r="J77" s="242"/>
    </row>
    <row r="78" spans="1:10" ht="20.25" customHeight="1" x14ac:dyDescent="0.25">
      <c r="C78" s="241"/>
      <c r="D78" s="241"/>
      <c r="E78" s="241"/>
      <c r="F78" s="241"/>
      <c r="G78" s="241"/>
      <c r="H78" s="241"/>
      <c r="I78" s="241"/>
      <c r="J78" s="242"/>
    </row>
    <row r="79" spans="1:10" ht="20.25" customHeight="1" x14ac:dyDescent="0.25">
      <c r="A79" s="449" t="s">
        <v>185</v>
      </c>
      <c r="B79" s="449"/>
      <c r="C79" s="241"/>
      <c r="D79" s="241"/>
      <c r="E79" s="241"/>
      <c r="F79" s="241"/>
      <c r="G79" s="241"/>
      <c r="H79" s="241"/>
      <c r="I79" s="241"/>
      <c r="J79" s="242"/>
    </row>
    <row r="80" spans="1:10" ht="15.75" customHeight="1" x14ac:dyDescent="0.25">
      <c r="A80" s="258"/>
      <c r="B80" s="241"/>
      <c r="C80" s="241"/>
      <c r="D80" s="241"/>
      <c r="E80" s="241"/>
      <c r="F80" s="241"/>
      <c r="G80" s="241"/>
      <c r="H80" s="241"/>
      <c r="I80" s="241"/>
      <c r="J80" s="242"/>
    </row>
    <row r="81" spans="1:10" ht="20.25" customHeight="1" x14ac:dyDescent="0.25">
      <c r="A81" s="241"/>
      <c r="B81" s="259"/>
      <c r="C81" s="260" t="s">
        <v>186</v>
      </c>
      <c r="D81" s="241"/>
      <c r="E81" s="241"/>
      <c r="F81" s="241"/>
      <c r="G81" s="241"/>
      <c r="H81" s="241"/>
      <c r="I81" s="241"/>
      <c r="J81" s="242"/>
    </row>
    <row r="82" spans="1:10" ht="6" customHeight="1" thickBot="1" x14ac:dyDescent="0.3"/>
    <row r="83" spans="1:10" ht="3.75" customHeight="1" thickTop="1" thickBot="1" x14ac:dyDescent="0.3">
      <c r="A83" s="427"/>
      <c r="B83" s="427"/>
      <c r="C83" s="427"/>
      <c r="D83" s="427"/>
      <c r="E83" s="427"/>
      <c r="F83" s="427"/>
      <c r="G83" s="427"/>
      <c r="H83" s="427"/>
      <c r="I83" s="427"/>
      <c r="J83" s="427"/>
    </row>
    <row r="84" spans="1:10" ht="15.75" customHeight="1" thickTop="1" x14ac:dyDescent="0.25">
      <c r="A84" s="241"/>
      <c r="B84" s="259"/>
      <c r="C84" s="260"/>
      <c r="D84" s="241"/>
      <c r="E84" s="241"/>
      <c r="F84" s="241"/>
      <c r="G84" s="241"/>
      <c r="H84" s="241"/>
      <c r="I84" s="241"/>
      <c r="J84" s="242"/>
    </row>
    <row r="85" spans="1:10" ht="15.75" customHeight="1" x14ac:dyDescent="0.25">
      <c r="A85" s="241"/>
      <c r="B85" s="259"/>
      <c r="C85" s="260"/>
      <c r="D85" s="241"/>
      <c r="E85" s="241"/>
      <c r="F85" s="241"/>
      <c r="G85" s="241"/>
      <c r="H85" s="241"/>
      <c r="I85" s="241"/>
      <c r="J85" s="242"/>
    </row>
    <row r="86" spans="1:10" ht="15.75" customHeight="1" x14ac:dyDescent="0.25">
      <c r="A86" s="241"/>
      <c r="B86" s="259"/>
      <c r="C86" s="260"/>
      <c r="D86" s="241"/>
      <c r="E86" s="241"/>
      <c r="F86" s="241"/>
      <c r="G86" s="241"/>
      <c r="H86" s="241"/>
      <c r="I86" s="241"/>
      <c r="J86" s="242"/>
    </row>
    <row r="87" spans="1:10" ht="3.75" customHeight="1" x14ac:dyDescent="0.25">
      <c r="A87" s="264"/>
      <c r="B87" s="289"/>
      <c r="C87" s="290"/>
      <c r="D87" s="264"/>
      <c r="E87" s="264"/>
      <c r="F87" s="264"/>
      <c r="G87" s="264"/>
      <c r="H87" s="264"/>
      <c r="I87" s="264"/>
      <c r="J87" s="291"/>
    </row>
    <row r="88" spans="1:10" ht="3.75" hidden="1" customHeight="1" x14ac:dyDescent="0.25">
      <c r="A88" s="450"/>
      <c r="B88" s="450"/>
      <c r="C88" s="450"/>
      <c r="D88" s="450"/>
      <c r="E88" s="450"/>
      <c r="F88" s="450"/>
      <c r="G88" s="450"/>
      <c r="H88" s="450"/>
      <c r="I88" s="450"/>
      <c r="J88" s="450"/>
    </row>
    <row r="89" spans="1:10" ht="13.5" customHeight="1" x14ac:dyDescent="0.25">
      <c r="A89" s="261"/>
      <c r="B89" s="261"/>
      <c r="C89" s="261"/>
      <c r="D89" s="261"/>
      <c r="E89" s="261"/>
      <c r="F89" s="261"/>
      <c r="G89" s="261"/>
      <c r="H89" s="261"/>
      <c r="I89" s="261"/>
      <c r="J89" s="261"/>
    </row>
    <row r="90" spans="1:10" ht="6" customHeight="1" x14ac:dyDescent="0.25">
      <c r="A90" s="261"/>
      <c r="B90" s="261"/>
      <c r="C90" s="261"/>
      <c r="D90" s="261"/>
      <c r="E90" s="261"/>
      <c r="F90" s="261"/>
      <c r="G90" s="261"/>
      <c r="H90" s="261"/>
      <c r="I90" s="261"/>
      <c r="J90" s="261"/>
    </row>
    <row r="91" spans="1:10" ht="28.5" customHeight="1" x14ac:dyDescent="0.25">
      <c r="A91" s="241"/>
      <c r="B91" s="262"/>
      <c r="C91" s="446" t="s">
        <v>187</v>
      </c>
      <c r="D91" s="446"/>
      <c r="E91" s="446"/>
      <c r="F91" s="446"/>
      <c r="G91" s="446"/>
      <c r="H91" s="446"/>
      <c r="I91" s="446"/>
      <c r="J91" s="446"/>
    </row>
    <row r="92" spans="1:10" ht="20.25" customHeight="1" x14ac:dyDescent="0.25">
      <c r="A92" s="241"/>
      <c r="B92" s="241"/>
      <c r="C92" s="250" t="s">
        <v>188</v>
      </c>
      <c r="D92" s="241"/>
      <c r="E92" s="241"/>
      <c r="F92" s="241"/>
      <c r="G92" s="241"/>
      <c r="H92" s="241"/>
      <c r="I92" s="241"/>
      <c r="J92" s="242"/>
    </row>
    <row r="93" spans="1:10" ht="30.75" customHeight="1" x14ac:dyDescent="0.25">
      <c r="A93" s="241"/>
      <c r="B93" s="241"/>
      <c r="C93" s="446" t="s">
        <v>189</v>
      </c>
      <c r="D93" s="446"/>
      <c r="E93" s="446"/>
      <c r="F93" s="446"/>
      <c r="G93" s="446"/>
      <c r="H93" s="446"/>
      <c r="I93" s="446"/>
      <c r="J93" s="446"/>
    </row>
    <row r="94" spans="1:10" ht="20.25" customHeight="1" x14ac:dyDescent="0.25">
      <c r="A94" s="241"/>
      <c r="B94" s="241"/>
      <c r="C94" s="250" t="s">
        <v>190</v>
      </c>
      <c r="D94" s="241"/>
      <c r="E94" s="241"/>
      <c r="F94" s="241"/>
      <c r="G94" s="241"/>
      <c r="H94" s="241"/>
      <c r="I94" s="241"/>
      <c r="J94" s="242"/>
    </row>
    <row r="95" spans="1:10" ht="20.25" customHeight="1" x14ac:dyDescent="0.25">
      <c r="A95" s="241"/>
      <c r="B95" s="250" t="s">
        <v>110</v>
      </c>
      <c r="C95" s="250" t="s">
        <v>191</v>
      </c>
      <c r="D95" s="241"/>
      <c r="E95" s="241"/>
      <c r="F95" s="241"/>
      <c r="G95" s="241"/>
      <c r="H95" s="241"/>
      <c r="I95" s="241"/>
      <c r="J95" s="242"/>
    </row>
    <row r="96" spans="1:10" ht="20.25" customHeight="1" x14ac:dyDescent="0.25">
      <c r="A96" s="241"/>
      <c r="B96" s="241"/>
      <c r="C96" s="250" t="s">
        <v>192</v>
      </c>
      <c r="D96" s="241"/>
      <c r="E96" s="241"/>
      <c r="F96" s="241"/>
      <c r="G96" s="241"/>
      <c r="H96" s="241"/>
      <c r="I96" s="241"/>
      <c r="J96" s="242"/>
    </row>
    <row r="97" spans="1:10" ht="20.25" customHeight="1" x14ac:dyDescent="0.25">
      <c r="A97" s="241"/>
      <c r="B97" s="241"/>
      <c r="C97" s="447" t="s">
        <v>193</v>
      </c>
      <c r="D97" s="447"/>
      <c r="E97" s="447"/>
      <c r="F97" s="447"/>
      <c r="G97" s="447"/>
      <c r="H97" s="447"/>
      <c r="I97" s="241"/>
      <c r="J97" s="242"/>
    </row>
    <row r="98" spans="1:10" ht="20.25" customHeight="1" x14ac:dyDescent="0.25">
      <c r="A98" s="241"/>
      <c r="B98" s="241"/>
      <c r="C98" s="448" t="s">
        <v>194</v>
      </c>
      <c r="D98" s="448"/>
      <c r="E98" s="448"/>
      <c r="F98" s="448"/>
      <c r="G98" s="448"/>
      <c r="H98" s="448"/>
      <c r="I98" s="448"/>
      <c r="J98" s="448"/>
    </row>
    <row r="99" spans="1:10" ht="20.25" customHeight="1" x14ac:dyDescent="0.25">
      <c r="A99" s="241"/>
      <c r="B99" s="241"/>
      <c r="C99" s="257"/>
      <c r="D99" s="257"/>
      <c r="E99" s="257"/>
      <c r="F99" s="257"/>
      <c r="G99" s="257"/>
      <c r="H99" s="257"/>
      <c r="I99" s="257"/>
      <c r="J99" s="257"/>
    </row>
    <row r="100" spans="1:10" ht="20.25" customHeight="1" x14ac:dyDescent="0.25">
      <c r="A100" s="241"/>
      <c r="B100" s="241"/>
      <c r="C100" s="448" t="s">
        <v>195</v>
      </c>
      <c r="D100" s="448"/>
      <c r="E100" s="448"/>
      <c r="F100" s="448"/>
      <c r="G100" s="448"/>
      <c r="H100" s="448"/>
      <c r="I100" s="257"/>
      <c r="J100" s="257"/>
    </row>
    <row r="101" spans="1:10" ht="20.25" customHeight="1" x14ac:dyDescent="0.25">
      <c r="A101" s="241"/>
      <c r="B101" s="241"/>
      <c r="C101" s="257"/>
      <c r="D101" s="257"/>
      <c r="E101" s="257"/>
      <c r="F101" s="257"/>
      <c r="G101" s="257"/>
      <c r="H101" s="257"/>
      <c r="I101" s="257"/>
      <c r="J101" s="257"/>
    </row>
    <row r="102" spans="1:10" ht="20.25" customHeight="1" x14ac:dyDescent="0.25">
      <c r="A102" s="241"/>
      <c r="B102" s="241"/>
      <c r="C102" s="448" t="s">
        <v>196</v>
      </c>
      <c r="D102" s="448"/>
      <c r="E102" s="448"/>
      <c r="F102" s="448"/>
      <c r="G102" s="448"/>
      <c r="H102" s="448"/>
      <c r="I102" s="257"/>
      <c r="J102" s="257"/>
    </row>
    <row r="103" spans="1:10" ht="20.25" customHeight="1" x14ac:dyDescent="0.25">
      <c r="A103" s="241"/>
      <c r="B103" s="241"/>
      <c r="C103" s="257"/>
      <c r="D103" s="257"/>
      <c r="E103" s="257"/>
      <c r="F103" s="257"/>
      <c r="G103" s="257"/>
      <c r="H103" s="257"/>
      <c r="I103" s="257"/>
      <c r="J103" s="257"/>
    </row>
    <row r="104" spans="1:10" ht="20.25" customHeight="1" x14ac:dyDescent="0.25">
      <c r="A104" s="241"/>
      <c r="B104" s="241"/>
      <c r="C104" s="448" t="s">
        <v>233</v>
      </c>
      <c r="D104" s="448"/>
      <c r="E104" s="448"/>
      <c r="F104" s="448"/>
      <c r="G104" s="448"/>
      <c r="H104" s="448"/>
      <c r="I104" s="257"/>
      <c r="J104" s="257"/>
    </row>
    <row r="105" spans="1:10" ht="20.25" customHeight="1" x14ac:dyDescent="0.25">
      <c r="A105" s="241"/>
      <c r="B105" s="241"/>
      <c r="C105" s="257"/>
      <c r="D105" s="257"/>
      <c r="E105" s="257"/>
      <c r="F105" s="257"/>
      <c r="G105" s="257"/>
      <c r="H105" s="257"/>
      <c r="I105" s="257"/>
      <c r="J105" s="257"/>
    </row>
    <row r="106" spans="1:10" ht="20.25" customHeight="1" x14ac:dyDescent="0.25">
      <c r="A106" s="241"/>
      <c r="B106" s="241"/>
      <c r="C106" s="448" t="s">
        <v>197</v>
      </c>
      <c r="D106" s="448"/>
      <c r="E106" s="448"/>
      <c r="F106" s="448"/>
      <c r="G106" s="448"/>
      <c r="H106" s="448"/>
      <c r="I106" s="257"/>
      <c r="J106" s="257"/>
    </row>
    <row r="107" spans="1:10" ht="9.75" customHeight="1" x14ac:dyDescent="0.25">
      <c r="A107" s="241"/>
      <c r="B107" s="241"/>
      <c r="C107" s="241"/>
      <c r="D107" s="241"/>
      <c r="E107" s="241"/>
      <c r="F107" s="241"/>
      <c r="G107" s="241"/>
      <c r="H107" s="241"/>
      <c r="I107" s="241"/>
      <c r="J107" s="242"/>
    </row>
    <row r="108" spans="1:10" ht="21.75" customHeight="1" x14ac:dyDescent="0.25">
      <c r="A108" s="437" t="s">
        <v>198</v>
      </c>
      <c r="B108" s="437"/>
      <c r="C108" s="437"/>
      <c r="D108" s="437"/>
      <c r="E108" s="437"/>
      <c r="F108" s="241"/>
      <c r="G108" s="241"/>
      <c r="H108" s="241"/>
      <c r="I108" s="241"/>
      <c r="J108" s="242"/>
    </row>
    <row r="109" spans="1:10" ht="31.5" customHeight="1" x14ac:dyDescent="0.25">
      <c r="A109" s="426" t="s">
        <v>199</v>
      </c>
      <c r="B109" s="426"/>
      <c r="C109" s="426"/>
      <c r="D109" s="426"/>
      <c r="E109" s="426"/>
      <c r="F109" s="426"/>
      <c r="G109" s="426"/>
      <c r="H109" s="426"/>
      <c r="I109" s="426"/>
      <c r="J109" s="426"/>
    </row>
    <row r="110" spans="1:10" ht="13.5" customHeight="1" thickBot="1" x14ac:dyDescent="0.3">
      <c r="A110" s="241"/>
      <c r="B110" s="241"/>
      <c r="C110" s="241"/>
      <c r="D110" s="241"/>
      <c r="E110" s="241"/>
      <c r="F110" s="241"/>
      <c r="G110" s="241"/>
      <c r="H110" s="241"/>
      <c r="I110" s="241"/>
      <c r="J110" s="242"/>
    </row>
    <row r="111" spans="1:10" ht="30.75" customHeight="1" thickBot="1" x14ac:dyDescent="0.3">
      <c r="A111" s="241"/>
      <c r="B111" s="438" t="s">
        <v>101</v>
      </c>
      <c r="C111" s="439"/>
      <c r="D111" s="438" t="s">
        <v>102</v>
      </c>
      <c r="E111" s="440"/>
      <c r="F111" s="441" t="s">
        <v>200</v>
      </c>
      <c r="G111" s="442"/>
      <c r="H111" s="440"/>
      <c r="I111" s="241"/>
      <c r="J111" s="242"/>
    </row>
    <row r="112" spans="1:10" ht="30.75" customHeight="1" thickBot="1" x14ac:dyDescent="0.3">
      <c r="B112" s="443" t="s">
        <v>201</v>
      </c>
      <c r="C112" s="444"/>
      <c r="D112" s="443" t="s">
        <v>202</v>
      </c>
      <c r="E112" s="444"/>
      <c r="F112" s="443" t="s">
        <v>203</v>
      </c>
      <c r="G112" s="445"/>
      <c r="H112" s="444"/>
      <c r="I112" s="241"/>
      <c r="J112" s="242"/>
    </row>
    <row r="113" spans="1:10" ht="25.5" customHeight="1" x14ac:dyDescent="0.25">
      <c r="A113" s="263" t="s">
        <v>204</v>
      </c>
      <c r="B113" s="241"/>
      <c r="C113" s="264"/>
      <c r="D113" s="241"/>
      <c r="E113" s="241"/>
      <c r="F113" s="241"/>
      <c r="G113" s="241"/>
      <c r="H113" s="241"/>
      <c r="I113" s="241"/>
      <c r="J113" s="242"/>
    </row>
    <row r="114" spans="1:10" ht="8.25" customHeight="1" x14ac:dyDescent="0.25">
      <c r="A114" s="263"/>
      <c r="B114" s="241"/>
      <c r="C114" s="241"/>
      <c r="D114" s="241"/>
      <c r="E114" s="241"/>
      <c r="F114" s="241"/>
      <c r="G114" s="241"/>
      <c r="H114" s="241"/>
      <c r="I114" s="241"/>
      <c r="J114" s="242"/>
    </row>
    <row r="115" spans="1:10" ht="43.5" customHeight="1" x14ac:dyDescent="0.25">
      <c r="A115" s="426" t="s">
        <v>205</v>
      </c>
      <c r="B115" s="426"/>
      <c r="C115" s="426"/>
      <c r="D115" s="426"/>
      <c r="E115" s="426"/>
      <c r="F115" s="426"/>
      <c r="G115" s="426"/>
      <c r="H115" s="426"/>
      <c r="I115" s="426"/>
      <c r="J115" s="426"/>
    </row>
    <row r="116" spans="1:10" ht="12" customHeight="1" thickBot="1" x14ac:dyDescent="0.3">
      <c r="A116" s="261"/>
      <c r="B116" s="261"/>
      <c r="C116" s="261"/>
      <c r="D116" s="261"/>
      <c r="E116" s="261"/>
      <c r="F116" s="261"/>
      <c r="G116" s="261"/>
      <c r="H116" s="261"/>
      <c r="I116" s="261"/>
      <c r="J116" s="261"/>
    </row>
    <row r="117" spans="1:10" ht="3.75" customHeight="1" thickTop="1" thickBot="1" x14ac:dyDescent="0.3">
      <c r="A117" s="427"/>
      <c r="B117" s="427"/>
      <c r="C117" s="427"/>
      <c r="D117" s="427"/>
      <c r="E117" s="427"/>
      <c r="F117" s="427"/>
      <c r="G117" s="427"/>
      <c r="H117" s="427"/>
      <c r="I117" s="427"/>
      <c r="J117" s="427"/>
    </row>
    <row r="118" spans="1:10" ht="15" customHeight="1" thickTop="1" x14ac:dyDescent="0.25">
      <c r="A118" s="261"/>
      <c r="B118" s="261"/>
      <c r="C118" s="261"/>
      <c r="D118" s="261"/>
      <c r="E118" s="261"/>
      <c r="F118" s="261"/>
      <c r="G118" s="261"/>
      <c r="H118" s="261"/>
      <c r="I118" s="261"/>
      <c r="J118" s="261"/>
    </row>
    <row r="119" spans="1:10" ht="12" customHeight="1" x14ac:dyDescent="0.25">
      <c r="A119" s="261"/>
      <c r="B119" s="261"/>
      <c r="C119" s="261"/>
      <c r="D119" s="261"/>
      <c r="E119" s="261"/>
      <c r="F119" s="261"/>
      <c r="G119" s="261"/>
      <c r="H119" s="261"/>
      <c r="I119" s="261"/>
      <c r="J119" s="261"/>
    </row>
    <row r="120" spans="1:10" ht="7.5" customHeight="1" x14ac:dyDescent="0.25">
      <c r="A120" s="261"/>
      <c r="B120" s="261"/>
      <c r="C120" s="261"/>
      <c r="D120" s="261"/>
      <c r="E120" s="261"/>
      <c r="F120" s="261"/>
      <c r="G120" s="261"/>
      <c r="H120" s="261"/>
      <c r="I120" s="261"/>
      <c r="J120" s="261"/>
    </row>
    <row r="121" spans="1:10" ht="9" customHeight="1" x14ac:dyDescent="0.25">
      <c r="A121" s="261"/>
      <c r="B121" s="261"/>
      <c r="C121" s="261"/>
      <c r="D121" s="261"/>
      <c r="E121" s="261"/>
      <c r="F121" s="261"/>
      <c r="G121" s="261"/>
      <c r="H121" s="261"/>
      <c r="I121" s="261"/>
      <c r="J121" s="261"/>
    </row>
    <row r="122" spans="1:10" ht="3.75" customHeight="1" x14ac:dyDescent="0.25">
      <c r="A122" s="411"/>
      <c r="B122" s="411"/>
      <c r="C122" s="411"/>
      <c r="D122" s="411"/>
      <c r="E122" s="411"/>
      <c r="F122" s="411"/>
      <c r="G122" s="411"/>
      <c r="H122" s="411"/>
      <c r="I122" s="411"/>
      <c r="J122" s="411"/>
    </row>
    <row r="123" spans="1:10" ht="6" customHeight="1" x14ac:dyDescent="0.25">
      <c r="A123" s="186"/>
      <c r="B123" s="186"/>
      <c r="C123" s="186"/>
      <c r="D123" s="186"/>
      <c r="E123" s="186"/>
      <c r="F123" s="186"/>
      <c r="G123" s="186"/>
      <c r="H123" s="186"/>
      <c r="I123" s="186"/>
      <c r="J123" s="186"/>
    </row>
    <row r="124" spans="1:10" ht="30.75" customHeight="1" x14ac:dyDescent="0.25">
      <c r="A124" s="263" t="s">
        <v>206</v>
      </c>
      <c r="B124" s="263"/>
      <c r="C124" s="263"/>
      <c r="D124" s="263"/>
      <c r="E124" s="236"/>
      <c r="F124" s="236"/>
      <c r="G124" s="236"/>
      <c r="J124" s="242"/>
    </row>
    <row r="125" spans="1:10" ht="34.5" customHeight="1" x14ac:dyDescent="0.25">
      <c r="A125" s="428" t="s">
        <v>207</v>
      </c>
      <c r="B125" s="428"/>
      <c r="C125" s="428"/>
      <c r="D125" s="428"/>
      <c r="E125" s="428"/>
      <c r="F125" s="428"/>
      <c r="G125" s="428"/>
      <c r="H125" s="428"/>
      <c r="I125" s="428"/>
      <c r="J125" s="428"/>
    </row>
    <row r="126" spans="1:10" ht="16.5" customHeight="1" thickBot="1" x14ac:dyDescent="0.3">
      <c r="A126" s="266"/>
      <c r="B126" s="266"/>
      <c r="C126" s="266"/>
      <c r="D126" s="266"/>
      <c r="E126" s="266"/>
      <c r="F126" s="266"/>
      <c r="G126" s="266"/>
      <c r="H126" s="266"/>
      <c r="I126" s="266"/>
      <c r="J126" s="266"/>
    </row>
    <row r="127" spans="1:10" ht="26.25" customHeight="1" x14ac:dyDescent="0.25">
      <c r="A127" s="429" t="s">
        <v>208</v>
      </c>
      <c r="B127" s="430"/>
      <c r="C127" s="431" t="s">
        <v>209</v>
      </c>
      <c r="D127" s="432"/>
      <c r="E127" s="433" t="s">
        <v>210</v>
      </c>
      <c r="F127" s="434"/>
      <c r="G127" s="267" t="s">
        <v>211</v>
      </c>
      <c r="H127" s="435" t="s">
        <v>212</v>
      </c>
      <c r="I127" s="436"/>
      <c r="J127" s="242"/>
    </row>
    <row r="128" spans="1:10" ht="26.25" customHeight="1" x14ac:dyDescent="0.25">
      <c r="A128" s="425" t="s">
        <v>213</v>
      </c>
      <c r="B128" s="415"/>
      <c r="C128" s="415">
        <f>'CALIBRACIÓN DEL CUERPO RVC'!D17</f>
        <v>0</v>
      </c>
      <c r="D128" s="415"/>
      <c r="E128" s="416" t="s">
        <v>214</v>
      </c>
      <c r="F128" s="417"/>
      <c r="G128" s="283">
        <f>'CALIBRACIÓN DEL CUERPO RVC'!D20</f>
        <v>0</v>
      </c>
      <c r="H128" s="415">
        <f>'CALIBRACIÓN DEL CUERPO RVC'!D19</f>
        <v>0</v>
      </c>
      <c r="I128" s="418"/>
      <c r="J128" s="242"/>
    </row>
    <row r="129" spans="1:10" ht="25.5" customHeight="1" x14ac:dyDescent="0.25">
      <c r="A129" s="413" t="s">
        <v>215</v>
      </c>
      <c r="B129" s="414"/>
      <c r="C129" s="415" t="s">
        <v>216</v>
      </c>
      <c r="D129" s="415"/>
      <c r="E129" s="416" t="s">
        <v>217</v>
      </c>
      <c r="F129" s="417"/>
      <c r="G129" s="284">
        <f>'CALIBRACIÓN DEL CUERPO RVC'!B8</f>
        <v>0</v>
      </c>
      <c r="H129" s="415">
        <f>'[1]DATOS DE LOS PATRONES'!E12</f>
        <v>1491</v>
      </c>
      <c r="I129" s="418"/>
      <c r="J129" s="242"/>
    </row>
    <row r="130" spans="1:10" ht="25.5" customHeight="1" x14ac:dyDescent="0.25">
      <c r="A130" s="413" t="s">
        <v>215</v>
      </c>
      <c r="B130" s="414"/>
      <c r="C130" s="415" t="s">
        <v>218</v>
      </c>
      <c r="D130" s="415"/>
      <c r="E130" s="416" t="s">
        <v>217</v>
      </c>
      <c r="F130" s="417"/>
      <c r="G130" s="268">
        <f>'[1]DATOS DE LOS PATRONES'!G9</f>
        <v>6874</v>
      </c>
      <c r="H130" s="415">
        <f>'[1]DATOS DE LOS PATRONES'!G12</f>
        <v>1490</v>
      </c>
      <c r="I130" s="418"/>
      <c r="J130" s="242"/>
    </row>
    <row r="131" spans="1:10" ht="25.5" customHeight="1" thickBot="1" x14ac:dyDescent="0.3">
      <c r="A131" s="419" t="s">
        <v>219</v>
      </c>
      <c r="B131" s="420"/>
      <c r="C131" s="421"/>
      <c r="D131" s="421"/>
      <c r="E131" s="422"/>
      <c r="F131" s="423"/>
      <c r="G131" s="269"/>
      <c r="H131" s="421"/>
      <c r="I131" s="424"/>
      <c r="J131" s="242"/>
    </row>
    <row r="132" spans="1:10" ht="18" customHeight="1" x14ac:dyDescent="0.25">
      <c r="A132" s="292"/>
      <c r="B132" s="292"/>
      <c r="C132" s="293"/>
      <c r="D132" s="293"/>
      <c r="E132" s="293"/>
      <c r="F132" s="293"/>
      <c r="G132" s="293"/>
      <c r="H132" s="293"/>
      <c r="I132" s="293"/>
      <c r="J132" s="242"/>
    </row>
    <row r="133" spans="1:10" ht="4.5" customHeight="1" x14ac:dyDescent="0.25">
      <c r="A133" s="186"/>
      <c r="B133" s="186"/>
      <c r="C133" s="186"/>
      <c r="D133" s="186"/>
      <c r="E133" s="186"/>
      <c r="F133" s="186"/>
      <c r="G133" s="186"/>
      <c r="H133" s="186"/>
      <c r="I133" s="186"/>
    </row>
    <row r="134" spans="1:10" ht="5.25" customHeight="1" x14ac:dyDescent="0.25">
      <c r="A134" s="186"/>
      <c r="B134" s="186"/>
      <c r="C134" s="186"/>
      <c r="D134" s="186"/>
      <c r="E134" s="186"/>
      <c r="F134" s="186"/>
      <c r="G134" s="186"/>
      <c r="H134" s="186"/>
      <c r="I134" s="186"/>
    </row>
    <row r="135" spans="1:10" ht="30.75" customHeight="1" thickBot="1" x14ac:dyDescent="0.3">
      <c r="A135" s="412" t="s">
        <v>220</v>
      </c>
      <c r="B135" s="412"/>
      <c r="C135" s="412"/>
      <c r="D135" s="412"/>
      <c r="E135" s="412"/>
      <c r="F135" s="412"/>
      <c r="G135" s="412"/>
      <c r="H135" s="412"/>
      <c r="I135" s="412"/>
      <c r="J135" s="242"/>
    </row>
    <row r="136" spans="1:10" ht="162" customHeight="1" thickBot="1" x14ac:dyDescent="0.3">
      <c r="A136" s="403" t="s">
        <v>226</v>
      </c>
      <c r="B136" s="404"/>
      <c r="C136" s="404"/>
      <c r="D136" s="404"/>
      <c r="E136" s="404"/>
      <c r="F136" s="404"/>
      <c r="G136" s="404"/>
      <c r="H136" s="404"/>
      <c r="I136" s="404"/>
      <c r="J136" s="405"/>
    </row>
    <row r="137" spans="1:10" ht="142.5" customHeight="1" thickBot="1" x14ac:dyDescent="0.3">
      <c r="A137" s="403" t="s">
        <v>227</v>
      </c>
      <c r="B137" s="404"/>
      <c r="C137" s="404"/>
      <c r="D137" s="404"/>
      <c r="E137" s="404"/>
      <c r="F137" s="404"/>
      <c r="G137" s="404"/>
      <c r="H137" s="404"/>
      <c r="I137" s="404"/>
      <c r="J137" s="405"/>
    </row>
    <row r="138" spans="1:10" ht="15.75" thickBot="1" x14ac:dyDescent="0.3"/>
    <row r="139" spans="1:10" ht="3.75" customHeight="1" thickTop="1" thickBot="1" x14ac:dyDescent="0.3">
      <c r="A139" s="463"/>
      <c r="B139" s="463"/>
      <c r="C139" s="463"/>
      <c r="D139" s="463"/>
      <c r="E139" s="463"/>
      <c r="F139" s="463"/>
      <c r="G139" s="463"/>
      <c r="H139" s="463"/>
      <c r="I139" s="463"/>
      <c r="J139" s="463"/>
    </row>
    <row r="140" spans="1:10" ht="15" customHeight="1" thickTop="1" x14ac:dyDescent="0.25">
      <c r="A140" s="265"/>
      <c r="B140" s="265"/>
      <c r="C140" s="265"/>
      <c r="D140" s="265"/>
      <c r="E140" s="265"/>
      <c r="F140" s="265"/>
      <c r="G140" s="265"/>
      <c r="H140" s="265"/>
      <c r="I140" s="265"/>
      <c r="J140" s="265"/>
    </row>
    <row r="141" spans="1:10" ht="15" customHeight="1" x14ac:dyDescent="0.25">
      <c r="A141" s="265"/>
      <c r="B141" s="265"/>
      <c r="C141" s="265"/>
      <c r="D141" s="265"/>
      <c r="E141" s="265"/>
      <c r="F141" s="265"/>
      <c r="G141" s="265"/>
      <c r="H141" s="265"/>
      <c r="I141" s="265"/>
      <c r="J141" s="265"/>
    </row>
    <row r="142" spans="1:10" ht="13.5" customHeight="1" x14ac:dyDescent="0.25">
      <c r="A142" s="242"/>
      <c r="B142" s="242"/>
      <c r="C142" s="242"/>
      <c r="D142" s="242"/>
      <c r="E142" s="242"/>
      <c r="F142" s="242"/>
      <c r="G142" s="242"/>
      <c r="H142" s="242"/>
      <c r="I142" s="242"/>
      <c r="J142" s="242"/>
    </row>
    <row r="143" spans="1:10" ht="15" hidden="1" customHeight="1" x14ac:dyDescent="0.25">
      <c r="A143" s="291"/>
      <c r="B143" s="291"/>
      <c r="C143" s="291"/>
      <c r="D143" s="291"/>
      <c r="E143" s="291"/>
      <c r="F143" s="291"/>
      <c r="G143" s="291"/>
      <c r="H143" s="291"/>
      <c r="I143" s="291"/>
      <c r="J143" s="291"/>
    </row>
    <row r="144" spans="1:10" ht="3.75" customHeight="1" x14ac:dyDescent="0.25">
      <c r="A144" s="411"/>
      <c r="B144" s="411"/>
      <c r="C144" s="411"/>
      <c r="D144" s="411"/>
      <c r="E144" s="411"/>
      <c r="F144" s="411"/>
      <c r="G144" s="411"/>
      <c r="H144" s="411"/>
      <c r="I144" s="411"/>
      <c r="J144" s="411"/>
    </row>
    <row r="145" spans="1:10" ht="1.5" customHeight="1" x14ac:dyDescent="0.25">
      <c r="A145" s="265"/>
      <c r="B145" s="265"/>
      <c r="C145" s="265"/>
      <c r="D145" s="265"/>
      <c r="E145" s="265"/>
      <c r="F145" s="265"/>
      <c r="G145" s="265"/>
      <c r="H145" s="265"/>
      <c r="I145" s="265"/>
      <c r="J145" s="265"/>
    </row>
    <row r="146" spans="1:10" ht="30.75" customHeight="1" x14ac:dyDescent="0.25">
      <c r="A146" s="408" t="s">
        <v>221</v>
      </c>
      <c r="B146" s="408"/>
      <c r="C146" s="408"/>
      <c r="D146" s="408"/>
      <c r="E146" s="408"/>
      <c r="F146" s="408"/>
      <c r="G146" s="408"/>
      <c r="H146" s="408"/>
      <c r="I146" s="408"/>
      <c r="J146" s="242"/>
    </row>
    <row r="147" spans="1:10" ht="12.75" customHeight="1" thickBot="1" x14ac:dyDescent="0.3">
      <c r="A147" s="239"/>
      <c r="B147" s="239"/>
      <c r="C147" s="239"/>
      <c r="D147" s="236"/>
      <c r="E147" s="236"/>
      <c r="F147" s="236"/>
      <c r="G147" s="236"/>
      <c r="J147" s="242"/>
    </row>
    <row r="148" spans="1:10" ht="33" customHeight="1" x14ac:dyDescent="0.25">
      <c r="A148" s="410" t="s">
        <v>234</v>
      </c>
      <c r="B148" s="410"/>
      <c r="C148" s="410"/>
      <c r="D148" s="410"/>
      <c r="E148" s="410"/>
      <c r="F148" s="410"/>
      <c r="G148" s="410"/>
      <c r="H148" s="410"/>
      <c r="I148" s="410"/>
      <c r="J148" s="410"/>
    </row>
    <row r="149" spans="1:10" ht="27" customHeight="1" x14ac:dyDescent="0.25">
      <c r="A149" s="409" t="s">
        <v>228</v>
      </c>
      <c r="B149" s="409"/>
      <c r="C149" s="409"/>
      <c r="D149" s="409"/>
      <c r="E149" s="409"/>
      <c r="F149" s="409"/>
      <c r="G149" s="409"/>
      <c r="H149" s="409"/>
      <c r="I149" s="409"/>
      <c r="J149" s="409"/>
    </row>
    <row r="150" spans="1:10" ht="27" customHeight="1" x14ac:dyDescent="0.25">
      <c r="A150" s="406" t="s">
        <v>222</v>
      </c>
      <c r="B150" s="406"/>
      <c r="C150" s="406"/>
      <c r="D150" s="406"/>
      <c r="E150" s="406"/>
      <c r="F150" s="406"/>
      <c r="G150" s="406"/>
      <c r="H150" s="406"/>
      <c r="I150" s="406"/>
      <c r="J150" s="406"/>
    </row>
    <row r="151" spans="1:10" ht="27" customHeight="1" x14ac:dyDescent="0.25">
      <c r="A151" s="270"/>
      <c r="B151" s="270"/>
      <c r="C151" s="270"/>
      <c r="D151" s="270"/>
      <c r="E151" s="270"/>
      <c r="F151" s="270"/>
      <c r="G151" s="270"/>
      <c r="H151" s="270"/>
      <c r="I151" s="270"/>
      <c r="J151" s="242"/>
    </row>
    <row r="159" spans="1:10" ht="4.5" customHeight="1" x14ac:dyDescent="0.25"/>
    <row r="168" ht="7.5" customHeight="1" x14ac:dyDescent="0.25"/>
    <row r="179" spans="1:10" ht="15.75" thickBot="1" x14ac:dyDescent="0.3"/>
    <row r="180" spans="1:10" ht="3.75" customHeight="1" thickTop="1" thickBot="1" x14ac:dyDescent="0.3">
      <c r="A180" s="271"/>
      <c r="B180" s="271"/>
      <c r="C180" s="271"/>
      <c r="D180" s="271"/>
      <c r="E180" s="271"/>
      <c r="F180" s="271"/>
      <c r="G180" s="271"/>
      <c r="H180" s="271"/>
      <c r="I180" s="271"/>
      <c r="J180" s="271"/>
    </row>
    <row r="181" spans="1:10" ht="15.75" customHeight="1" thickTop="1" x14ac:dyDescent="0.25"/>
    <row r="182" spans="1:10" ht="15" customHeight="1" x14ac:dyDescent="0.25"/>
    <row r="183" spans="1:10" ht="15" customHeight="1" x14ac:dyDescent="0.25"/>
    <row r="184" spans="1:10" ht="45.75" customHeight="1" x14ac:dyDescent="0.25"/>
    <row r="185" spans="1:10" ht="30" customHeight="1" x14ac:dyDescent="0.25">
      <c r="A185" s="186"/>
      <c r="B185" s="186"/>
      <c r="C185" s="186"/>
      <c r="D185" s="186"/>
      <c r="E185" s="186"/>
      <c r="F185" s="186"/>
      <c r="G185" s="186"/>
      <c r="H185" s="186"/>
      <c r="I185" s="186"/>
      <c r="J185" s="186"/>
    </row>
  </sheetData>
  <sheetProtection password="CEC2" sheet="1" objects="1" scenarios="1"/>
  <mergeCells count="112">
    <mergeCell ref="A139:J139"/>
    <mergeCell ref="C104:H104"/>
    <mergeCell ref="A13:C13"/>
    <mergeCell ref="D13:G13"/>
    <mergeCell ref="A15:C15"/>
    <mergeCell ref="D15:G15"/>
    <mergeCell ref="A17:B17"/>
    <mergeCell ref="D17:J17"/>
    <mergeCell ref="A6:C6"/>
    <mergeCell ref="A7:B7"/>
    <mergeCell ref="D7:F7"/>
    <mergeCell ref="A8:J8"/>
    <mergeCell ref="A9:E9"/>
    <mergeCell ref="A11:C11"/>
    <mergeCell ref="D11:G11"/>
    <mergeCell ref="A25:C25"/>
    <mergeCell ref="D25:E25"/>
    <mergeCell ref="F25:G25"/>
    <mergeCell ref="H25:J25"/>
    <mergeCell ref="A27:J28"/>
    <mergeCell ref="A29:J29"/>
    <mergeCell ref="A19:B19"/>
    <mergeCell ref="D19:E19"/>
    <mergeCell ref="A21:C21"/>
    <mergeCell ref="A23:C23"/>
    <mergeCell ref="D23:G23"/>
    <mergeCell ref="B38:D38"/>
    <mergeCell ref="G38:I38"/>
    <mergeCell ref="B39:D39"/>
    <mergeCell ref="G39:I39"/>
    <mergeCell ref="B41:D41"/>
    <mergeCell ref="A42:J42"/>
    <mergeCell ref="A31:J31"/>
    <mergeCell ref="A33:D33"/>
    <mergeCell ref="B36:D36"/>
    <mergeCell ref="G36:I36"/>
    <mergeCell ref="B37:D37"/>
    <mergeCell ref="G37:I37"/>
    <mergeCell ref="E61:F61"/>
    <mergeCell ref="A62:C62"/>
    <mergeCell ref="A63:C63"/>
    <mergeCell ref="E63:G63"/>
    <mergeCell ref="A64:C64"/>
    <mergeCell ref="E64:G64"/>
    <mergeCell ref="A49:J49"/>
    <mergeCell ref="B53:E53"/>
    <mergeCell ref="A55:I55"/>
    <mergeCell ref="A57:J57"/>
    <mergeCell ref="A59:B59"/>
    <mergeCell ref="A60:D60"/>
    <mergeCell ref="E60:G60"/>
    <mergeCell ref="A71:J71"/>
    <mergeCell ref="A73:J73"/>
    <mergeCell ref="A79:B79"/>
    <mergeCell ref="A83:J83"/>
    <mergeCell ref="A88:J88"/>
    <mergeCell ref="C91:J91"/>
    <mergeCell ref="A65:C65"/>
    <mergeCell ref="A66:C66"/>
    <mergeCell ref="E66:G66"/>
    <mergeCell ref="E67:G67"/>
    <mergeCell ref="A68:C68"/>
    <mergeCell ref="E68:G68"/>
    <mergeCell ref="A108:E108"/>
    <mergeCell ref="A109:J109"/>
    <mergeCell ref="B111:C111"/>
    <mergeCell ref="D111:E111"/>
    <mergeCell ref="F111:H111"/>
    <mergeCell ref="B112:C112"/>
    <mergeCell ref="D112:E112"/>
    <mergeCell ref="F112:H112"/>
    <mergeCell ref="C93:J93"/>
    <mergeCell ref="C97:H97"/>
    <mergeCell ref="C98:J98"/>
    <mergeCell ref="C100:H100"/>
    <mergeCell ref="C102:H102"/>
    <mergeCell ref="C106:H106"/>
    <mergeCell ref="C129:D129"/>
    <mergeCell ref="E129:F129"/>
    <mergeCell ref="H129:I129"/>
    <mergeCell ref="A115:J115"/>
    <mergeCell ref="A117:J117"/>
    <mergeCell ref="A122:J122"/>
    <mergeCell ref="A125:J125"/>
    <mergeCell ref="A127:B127"/>
    <mergeCell ref="C127:D127"/>
    <mergeCell ref="E127:F127"/>
    <mergeCell ref="H127:I127"/>
    <mergeCell ref="A1:C3"/>
    <mergeCell ref="D1:H3"/>
    <mergeCell ref="A137:J137"/>
    <mergeCell ref="A150:J150"/>
    <mergeCell ref="D21:E21"/>
    <mergeCell ref="A146:I146"/>
    <mergeCell ref="A149:J149"/>
    <mergeCell ref="A148:J148"/>
    <mergeCell ref="A144:J144"/>
    <mergeCell ref="A135:I135"/>
    <mergeCell ref="A130:B130"/>
    <mergeCell ref="C130:D130"/>
    <mergeCell ref="E130:F130"/>
    <mergeCell ref="H130:I130"/>
    <mergeCell ref="A131:B131"/>
    <mergeCell ref="C131:D131"/>
    <mergeCell ref="E131:F131"/>
    <mergeCell ref="H131:I131"/>
    <mergeCell ref="A136:J136"/>
    <mergeCell ref="A128:B128"/>
    <mergeCell ref="C128:D128"/>
    <mergeCell ref="E128:F128"/>
    <mergeCell ref="H128:I128"/>
    <mergeCell ref="A129:B129"/>
  </mergeCells>
  <pageMargins left="0.70866141732283472" right="0.70866141732283472" top="0.74803149606299213" bottom="0.74803149606299213" header="0.31496062992125984" footer="0.31496062992125984"/>
  <pageSetup orientation="portrait" horizontalDpi="4294967293" r:id="rId1"/>
  <headerFooter>
    <oddHeader xml:space="preserve">&amp;C
                                &amp;R
&amp;"-,Negrita"
</oddHeader>
    <oddFooter>&amp;L&amp;G&amp;C
SUPERINTENDENCIA DE INDUSTRIA Y COMERCIO SEDE CAN
Laboratorio de calibración - Volumen
Avenida Carrera 50 No. 26-55, Interior 5 CAN
Conmutador: (57) (1) 2542222
Bogotá. D.C. Colombia&amp;R&amp;G
RT03-F17Vr0.(2016-09-21)
&amp;Pde5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CALIBRACIÓN DEL CUERPO RVC</vt:lpstr>
      <vt:lpstr>RT03-F17</vt:lpstr>
      <vt:lpstr>'CALIBRACIÓN DEL CUERPO RVC'!Área_de_impresión</vt:lpstr>
      <vt:lpstr>'RT03-F17'!Títulos_a_imprimir</vt:lpstr>
      <vt:lpstr>Vrvc</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Maria del Carmen Diaz Fonseca</cp:lastModifiedBy>
  <cp:lastPrinted>2016-09-21T13:16:05Z</cp:lastPrinted>
  <dcterms:created xsi:type="dcterms:W3CDTF">2016-07-18T15:19:42Z</dcterms:created>
  <dcterms:modified xsi:type="dcterms:W3CDTF">2016-09-21T20:28:02Z</dcterms:modified>
</cp:coreProperties>
</file>